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375" yWindow="465" windowWidth="23250" windowHeight="13170" activeTab="1"/>
  </bookViews>
  <sheets>
    <sheet name="HK" sheetId="1" r:id="rId1"/>
    <sheet name="PCA" sheetId="2" r:id="rId2"/>
    <sheet name="SUP" sheetId="3" r:id="rId3"/>
  </sheets>
  <definedNames>
    <definedName name="_xlnm._FilterDatabase" localSheetId="0" hidden="1">HK!$A$4:$AB$4</definedName>
    <definedName name="_xlnm._FilterDatabase" localSheetId="1" hidden="1">PCA!$A$4:$AB$4</definedName>
  </definedName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142" i="2"/>
  <c r="V142"/>
  <c r="N142"/>
  <c r="M142"/>
  <c r="L142"/>
  <c r="K142"/>
  <c r="J142"/>
  <c r="I142"/>
  <c r="H142"/>
  <c r="T141"/>
  <c r="S141"/>
  <c r="R141"/>
  <c r="Q141"/>
  <c r="P141"/>
  <c r="Y141" s="1"/>
  <c r="O141"/>
  <c r="T140"/>
  <c r="S140"/>
  <c r="R140"/>
  <c r="Q140"/>
  <c r="P140"/>
  <c r="Y140" s="1"/>
  <c r="O140"/>
  <c r="T139"/>
  <c r="S139"/>
  <c r="R139"/>
  <c r="Q139"/>
  <c r="P139"/>
  <c r="Y139" s="1"/>
  <c r="O139"/>
  <c r="T138"/>
  <c r="S138"/>
  <c r="R138"/>
  <c r="Q138"/>
  <c r="P138"/>
  <c r="Y138" s="1"/>
  <c r="O138"/>
  <c r="T137"/>
  <c r="S137"/>
  <c r="R137"/>
  <c r="Q137"/>
  <c r="P137"/>
  <c r="Y137" s="1"/>
  <c r="O137"/>
  <c r="T136"/>
  <c r="S136"/>
  <c r="R136"/>
  <c r="Q136"/>
  <c r="P136"/>
  <c r="Y136" s="1"/>
  <c r="O136"/>
  <c r="T135"/>
  <c r="S135"/>
  <c r="R135"/>
  <c r="Q135"/>
  <c r="P135"/>
  <c r="Y135" s="1"/>
  <c r="O135"/>
  <c r="T134"/>
  <c r="S134"/>
  <c r="R134"/>
  <c r="Q134"/>
  <c r="P134"/>
  <c r="Y134" s="1"/>
  <c r="O134"/>
  <c r="T133"/>
  <c r="S133"/>
  <c r="R133"/>
  <c r="Q133"/>
  <c r="P133"/>
  <c r="Y133" s="1"/>
  <c r="O133"/>
  <c r="T132"/>
  <c r="S132"/>
  <c r="R132"/>
  <c r="Q132"/>
  <c r="P132"/>
  <c r="Y132" s="1"/>
  <c r="O132"/>
  <c r="T131"/>
  <c r="S131"/>
  <c r="R131"/>
  <c r="Q131"/>
  <c r="P131"/>
  <c r="Y131" s="1"/>
  <c r="O131"/>
  <c r="T130"/>
  <c r="S130"/>
  <c r="R130"/>
  <c r="Q130"/>
  <c r="P130"/>
  <c r="Y130" s="1"/>
  <c r="O130"/>
  <c r="T129"/>
  <c r="S129"/>
  <c r="R129"/>
  <c r="Q129"/>
  <c r="P129"/>
  <c r="Y129" s="1"/>
  <c r="O129"/>
  <c r="T128"/>
  <c r="S128"/>
  <c r="R128"/>
  <c r="Q128"/>
  <c r="P128"/>
  <c r="Y128" s="1"/>
  <c r="O128"/>
  <c r="T127"/>
  <c r="S127"/>
  <c r="R127"/>
  <c r="Q127"/>
  <c r="P127"/>
  <c r="Y127" s="1"/>
  <c r="O127"/>
  <c r="T126"/>
  <c r="S126"/>
  <c r="R126"/>
  <c r="Q126"/>
  <c r="P126"/>
  <c r="Y126" s="1"/>
  <c r="O126"/>
  <c r="T125"/>
  <c r="S125"/>
  <c r="R125"/>
  <c r="Q125"/>
  <c r="P125"/>
  <c r="Y125" s="1"/>
  <c r="O125"/>
  <c r="T124"/>
  <c r="S124"/>
  <c r="R124"/>
  <c r="Q124"/>
  <c r="P124"/>
  <c r="Y124" s="1"/>
  <c r="O124"/>
  <c r="T123"/>
  <c r="S123"/>
  <c r="R123"/>
  <c r="Q123"/>
  <c r="P123"/>
  <c r="Y123" s="1"/>
  <c r="O123"/>
  <c r="T122"/>
  <c r="S122"/>
  <c r="R122"/>
  <c r="Q122"/>
  <c r="P122"/>
  <c r="Y122" s="1"/>
  <c r="O122"/>
  <c r="T121"/>
  <c r="S121"/>
  <c r="R121"/>
  <c r="Q121"/>
  <c r="P121"/>
  <c r="Y121" s="1"/>
  <c r="O121"/>
  <c r="T120"/>
  <c r="S120"/>
  <c r="R120"/>
  <c r="Q120"/>
  <c r="P120"/>
  <c r="Y120" s="1"/>
  <c r="O120"/>
  <c r="T119"/>
  <c r="S119"/>
  <c r="R119"/>
  <c r="Q119"/>
  <c r="P119"/>
  <c r="Y119" s="1"/>
  <c r="O119"/>
  <c r="T118"/>
  <c r="S118"/>
  <c r="R118"/>
  <c r="Q118"/>
  <c r="P118"/>
  <c r="Y118" s="1"/>
  <c r="O118"/>
  <c r="T117"/>
  <c r="S117"/>
  <c r="R117"/>
  <c r="Q117"/>
  <c r="P117"/>
  <c r="Y117" s="1"/>
  <c r="O117"/>
  <c r="T116"/>
  <c r="S116"/>
  <c r="R116"/>
  <c r="Q116"/>
  <c r="P116"/>
  <c r="Y116" s="1"/>
  <c r="O116"/>
  <c r="T115"/>
  <c r="S115"/>
  <c r="R115"/>
  <c r="Q115"/>
  <c r="P115"/>
  <c r="Y115" s="1"/>
  <c r="O115"/>
  <c r="T114"/>
  <c r="S114"/>
  <c r="R114"/>
  <c r="Q114"/>
  <c r="P114"/>
  <c r="Y114" s="1"/>
  <c r="O114"/>
  <c r="T113"/>
  <c r="S113"/>
  <c r="R113"/>
  <c r="Q113"/>
  <c r="P113"/>
  <c r="Y113" s="1"/>
  <c r="O113"/>
  <c r="T112"/>
  <c r="S112"/>
  <c r="R112"/>
  <c r="Q112"/>
  <c r="P112"/>
  <c r="Y112" s="1"/>
  <c r="O112"/>
  <c r="T111"/>
  <c r="S111"/>
  <c r="R111"/>
  <c r="Q111"/>
  <c r="P111"/>
  <c r="Y111" s="1"/>
  <c r="O111"/>
  <c r="T110"/>
  <c r="S110"/>
  <c r="R110"/>
  <c r="Q110"/>
  <c r="P110"/>
  <c r="Y110" s="1"/>
  <c r="O110"/>
  <c r="T109"/>
  <c r="S109"/>
  <c r="R109"/>
  <c r="Q109"/>
  <c r="P109"/>
  <c r="Y109" s="1"/>
  <c r="O109"/>
  <c r="T108"/>
  <c r="S108"/>
  <c r="R108"/>
  <c r="Q108"/>
  <c r="P108"/>
  <c r="Y108" s="1"/>
  <c r="O108"/>
  <c r="T107"/>
  <c r="S107"/>
  <c r="R107"/>
  <c r="Q107"/>
  <c r="P107"/>
  <c r="Y107" s="1"/>
  <c r="O107"/>
  <c r="T106"/>
  <c r="S106"/>
  <c r="R106"/>
  <c r="Q106"/>
  <c r="P106"/>
  <c r="Y106" s="1"/>
  <c r="O106"/>
  <c r="T105"/>
  <c r="S105"/>
  <c r="R105"/>
  <c r="Q105"/>
  <c r="P105"/>
  <c r="Y105" s="1"/>
  <c r="O105"/>
  <c r="T104"/>
  <c r="S104"/>
  <c r="R104"/>
  <c r="Q104"/>
  <c r="P104"/>
  <c r="Y104" s="1"/>
  <c r="O104"/>
  <c r="T103"/>
  <c r="S103"/>
  <c r="R103"/>
  <c r="Q103"/>
  <c r="P103"/>
  <c r="Y103" s="1"/>
  <c r="O103"/>
  <c r="T102"/>
  <c r="S102"/>
  <c r="R102"/>
  <c r="Q102"/>
  <c r="P102"/>
  <c r="Y102" s="1"/>
  <c r="O102"/>
  <c r="T101"/>
  <c r="S101"/>
  <c r="R101"/>
  <c r="Q101"/>
  <c r="P101"/>
  <c r="Y101" s="1"/>
  <c r="O101"/>
  <c r="T100"/>
  <c r="S100"/>
  <c r="R100"/>
  <c r="Q100"/>
  <c r="P100"/>
  <c r="Y100" s="1"/>
  <c r="O100"/>
  <c r="T99"/>
  <c r="S99"/>
  <c r="R99"/>
  <c r="Q99"/>
  <c r="P99"/>
  <c r="Y99" s="1"/>
  <c r="O99"/>
  <c r="T98"/>
  <c r="S98"/>
  <c r="R98"/>
  <c r="Q98"/>
  <c r="P98"/>
  <c r="Y98" s="1"/>
  <c r="O98"/>
  <c r="T97"/>
  <c r="S97"/>
  <c r="R97"/>
  <c r="Q97"/>
  <c r="P97"/>
  <c r="Y97" s="1"/>
  <c r="O97"/>
  <c r="T96"/>
  <c r="S96"/>
  <c r="R96"/>
  <c r="Q96"/>
  <c r="P96"/>
  <c r="Y96" s="1"/>
  <c r="O96"/>
  <c r="T95"/>
  <c r="S95"/>
  <c r="R95"/>
  <c r="Q95"/>
  <c r="P95"/>
  <c r="Y95" s="1"/>
  <c r="O95"/>
  <c r="T94"/>
  <c r="S94"/>
  <c r="R94"/>
  <c r="Q94"/>
  <c r="P94"/>
  <c r="Y94" s="1"/>
  <c r="O94"/>
  <c r="T93"/>
  <c r="S93"/>
  <c r="R93"/>
  <c r="Q93"/>
  <c r="P93"/>
  <c r="Y93" s="1"/>
  <c r="O93"/>
  <c r="T92"/>
  <c r="S92"/>
  <c r="R92"/>
  <c r="Q92"/>
  <c r="P92"/>
  <c r="Y92" s="1"/>
  <c r="O92"/>
  <c r="T91"/>
  <c r="S91"/>
  <c r="R91"/>
  <c r="Q91"/>
  <c r="P91"/>
  <c r="Y91" s="1"/>
  <c r="O91"/>
  <c r="T90"/>
  <c r="S90"/>
  <c r="R90"/>
  <c r="Q90"/>
  <c r="P90"/>
  <c r="Y90" s="1"/>
  <c r="O90"/>
  <c r="T89"/>
  <c r="S89"/>
  <c r="R89"/>
  <c r="Q89"/>
  <c r="P89"/>
  <c r="Y89" s="1"/>
  <c r="O89"/>
  <c r="T88"/>
  <c r="S88"/>
  <c r="R88"/>
  <c r="Q88"/>
  <c r="P88"/>
  <c r="Y88" s="1"/>
  <c r="O88"/>
  <c r="T87"/>
  <c r="S87"/>
  <c r="R87"/>
  <c r="Q87"/>
  <c r="P87"/>
  <c r="Y87" s="1"/>
  <c r="O87"/>
  <c r="T86"/>
  <c r="S86"/>
  <c r="R86"/>
  <c r="Q86"/>
  <c r="P86"/>
  <c r="Y86" s="1"/>
  <c r="O86"/>
  <c r="T85"/>
  <c r="S85"/>
  <c r="R85"/>
  <c r="Q85"/>
  <c r="P85"/>
  <c r="Y85" s="1"/>
  <c r="O85"/>
  <c r="T84"/>
  <c r="S84"/>
  <c r="R84"/>
  <c r="Q84"/>
  <c r="P84"/>
  <c r="Y84" s="1"/>
  <c r="O84"/>
  <c r="T83"/>
  <c r="S83"/>
  <c r="R83"/>
  <c r="Q83"/>
  <c r="P83"/>
  <c r="Y83" s="1"/>
  <c r="O83"/>
  <c r="T82"/>
  <c r="S82"/>
  <c r="R82"/>
  <c r="Q82"/>
  <c r="P82"/>
  <c r="Y82" s="1"/>
  <c r="O82"/>
  <c r="T81"/>
  <c r="S81"/>
  <c r="R81"/>
  <c r="Q81"/>
  <c r="P81"/>
  <c r="Y81" s="1"/>
  <c r="O81"/>
  <c r="T80"/>
  <c r="S80"/>
  <c r="R80"/>
  <c r="Q80"/>
  <c r="P80"/>
  <c r="Y80" s="1"/>
  <c r="O80"/>
  <c r="T79"/>
  <c r="S79"/>
  <c r="R79"/>
  <c r="Q79"/>
  <c r="P79"/>
  <c r="Y79" s="1"/>
  <c r="O79"/>
  <c r="T78"/>
  <c r="S78"/>
  <c r="R78"/>
  <c r="Q78"/>
  <c r="P78"/>
  <c r="Y78" s="1"/>
  <c r="O78"/>
  <c r="T77"/>
  <c r="S77"/>
  <c r="R77"/>
  <c r="Q77"/>
  <c r="P77"/>
  <c r="Y77" s="1"/>
  <c r="O77"/>
  <c r="T76"/>
  <c r="S76"/>
  <c r="R76"/>
  <c r="Q76"/>
  <c r="P76"/>
  <c r="Y76" s="1"/>
  <c r="O76"/>
  <c r="T75"/>
  <c r="S75"/>
  <c r="R75"/>
  <c r="Q75"/>
  <c r="P75"/>
  <c r="Y75" s="1"/>
  <c r="O75"/>
  <c r="T74"/>
  <c r="S74"/>
  <c r="R74"/>
  <c r="Q74"/>
  <c r="P74"/>
  <c r="Y74" s="1"/>
  <c r="O74"/>
  <c r="T73"/>
  <c r="S73"/>
  <c r="R73"/>
  <c r="Q73"/>
  <c r="P73"/>
  <c r="Y73" s="1"/>
  <c r="O73"/>
  <c r="T72"/>
  <c r="S72"/>
  <c r="R72"/>
  <c r="Q72"/>
  <c r="P72"/>
  <c r="Y72" s="1"/>
  <c r="O72"/>
  <c r="T71"/>
  <c r="S71"/>
  <c r="R71"/>
  <c r="Q71"/>
  <c r="P71"/>
  <c r="Y71" s="1"/>
  <c r="O71"/>
  <c r="T70"/>
  <c r="S70"/>
  <c r="R70"/>
  <c r="Q70"/>
  <c r="P70"/>
  <c r="Y70" s="1"/>
  <c r="O70"/>
  <c r="T69"/>
  <c r="S69"/>
  <c r="R69"/>
  <c r="Q69"/>
  <c r="P69"/>
  <c r="Y69" s="1"/>
  <c r="O69"/>
  <c r="T68"/>
  <c r="S68"/>
  <c r="R68"/>
  <c r="Q68"/>
  <c r="P68"/>
  <c r="Y68" s="1"/>
  <c r="O68"/>
  <c r="T67"/>
  <c r="S67"/>
  <c r="R67"/>
  <c r="Q67"/>
  <c r="P67"/>
  <c r="Y67" s="1"/>
  <c r="O67"/>
  <c r="T66"/>
  <c r="S66"/>
  <c r="R66"/>
  <c r="Q66"/>
  <c r="P66"/>
  <c r="Y66" s="1"/>
  <c r="O66"/>
  <c r="T65"/>
  <c r="S65"/>
  <c r="R65"/>
  <c r="Q65"/>
  <c r="P65"/>
  <c r="Y65" s="1"/>
  <c r="O65"/>
  <c r="T64"/>
  <c r="S64"/>
  <c r="R64"/>
  <c r="Q64"/>
  <c r="P64"/>
  <c r="Y64" s="1"/>
  <c r="O64"/>
  <c r="T63"/>
  <c r="S63"/>
  <c r="R63"/>
  <c r="Q63"/>
  <c r="P63"/>
  <c r="Y63" s="1"/>
  <c r="O63"/>
  <c r="T62"/>
  <c r="S62"/>
  <c r="R62"/>
  <c r="Q62"/>
  <c r="P62"/>
  <c r="Y62" s="1"/>
  <c r="O62"/>
  <c r="T61"/>
  <c r="S61"/>
  <c r="R61"/>
  <c r="Q61"/>
  <c r="P61"/>
  <c r="Y61" s="1"/>
  <c r="O61"/>
  <c r="T60"/>
  <c r="S60"/>
  <c r="R60"/>
  <c r="Q60"/>
  <c r="P60"/>
  <c r="Y60" s="1"/>
  <c r="O60"/>
  <c r="T59"/>
  <c r="S59"/>
  <c r="R59"/>
  <c r="Q59"/>
  <c r="P59"/>
  <c r="Y59" s="1"/>
  <c r="O59"/>
  <c r="T58"/>
  <c r="S58"/>
  <c r="R58"/>
  <c r="Q58"/>
  <c r="P58"/>
  <c r="Y58" s="1"/>
  <c r="O58"/>
  <c r="T57"/>
  <c r="S57"/>
  <c r="R57"/>
  <c r="Q57"/>
  <c r="P57"/>
  <c r="Y57" s="1"/>
  <c r="O57"/>
  <c r="T56"/>
  <c r="S56"/>
  <c r="R56"/>
  <c r="Q56"/>
  <c r="P56"/>
  <c r="Y56" s="1"/>
  <c r="O56"/>
  <c r="T55"/>
  <c r="S55"/>
  <c r="R55"/>
  <c r="Q55"/>
  <c r="P55"/>
  <c r="Y55" s="1"/>
  <c r="O55"/>
  <c r="T54"/>
  <c r="S54"/>
  <c r="R54"/>
  <c r="Q54"/>
  <c r="P54"/>
  <c r="O54"/>
  <c r="T53"/>
  <c r="S53"/>
  <c r="R53"/>
  <c r="Q53"/>
  <c r="P53"/>
  <c r="Y53" s="1"/>
  <c r="O53"/>
  <c r="T52"/>
  <c r="S52"/>
  <c r="R52"/>
  <c r="Q52"/>
  <c r="P52"/>
  <c r="O52"/>
  <c r="T51"/>
  <c r="S51"/>
  <c r="R51"/>
  <c r="Q51"/>
  <c r="P51"/>
  <c r="Y51" s="1"/>
  <c r="O51"/>
  <c r="T50"/>
  <c r="S50"/>
  <c r="R50"/>
  <c r="Q50"/>
  <c r="P50"/>
  <c r="O50"/>
  <c r="T49"/>
  <c r="S49"/>
  <c r="R49"/>
  <c r="Q49"/>
  <c r="P49"/>
  <c r="Y49" s="1"/>
  <c r="O49"/>
  <c r="T48"/>
  <c r="S48"/>
  <c r="R48"/>
  <c r="Q48"/>
  <c r="P48"/>
  <c r="Y48" s="1"/>
  <c r="O48"/>
  <c r="T47"/>
  <c r="S47"/>
  <c r="R47"/>
  <c r="Q47"/>
  <c r="P47"/>
  <c r="Y47" s="1"/>
  <c r="O47"/>
  <c r="T46"/>
  <c r="S46"/>
  <c r="R46"/>
  <c r="Q46"/>
  <c r="P46"/>
  <c r="Y46" s="1"/>
  <c r="O46"/>
  <c r="T45"/>
  <c r="S45"/>
  <c r="R45"/>
  <c r="Q45"/>
  <c r="P45"/>
  <c r="Y45" s="1"/>
  <c r="O45"/>
  <c r="T44"/>
  <c r="S44"/>
  <c r="R44"/>
  <c r="Q44"/>
  <c r="P44"/>
  <c r="Y44" s="1"/>
  <c r="O44"/>
  <c r="T43"/>
  <c r="S43"/>
  <c r="R43"/>
  <c r="Q43"/>
  <c r="P43"/>
  <c r="Y43" s="1"/>
  <c r="O43"/>
  <c r="T42"/>
  <c r="S42"/>
  <c r="R42"/>
  <c r="Q42"/>
  <c r="P42"/>
  <c r="Y42" s="1"/>
  <c r="O42"/>
  <c r="T41"/>
  <c r="S41"/>
  <c r="R41"/>
  <c r="Q41"/>
  <c r="P41"/>
  <c r="Y41" s="1"/>
  <c r="O41"/>
  <c r="T40"/>
  <c r="S40"/>
  <c r="R40"/>
  <c r="Q40"/>
  <c r="P40"/>
  <c r="Y40" s="1"/>
  <c r="O40"/>
  <c r="T39"/>
  <c r="S39"/>
  <c r="R39"/>
  <c r="Q39"/>
  <c r="P39"/>
  <c r="Y39" s="1"/>
  <c r="O39"/>
  <c r="T38"/>
  <c r="S38"/>
  <c r="R38"/>
  <c r="Q38"/>
  <c r="P38"/>
  <c r="Y38" s="1"/>
  <c r="O38"/>
  <c r="T37"/>
  <c r="S37"/>
  <c r="R37"/>
  <c r="Q37"/>
  <c r="P37"/>
  <c r="Y37" s="1"/>
  <c r="O37"/>
  <c r="T36"/>
  <c r="S36"/>
  <c r="R36"/>
  <c r="Q36"/>
  <c r="P36"/>
  <c r="Y36" s="1"/>
  <c r="O36"/>
  <c r="T35"/>
  <c r="S35"/>
  <c r="R35"/>
  <c r="Q35"/>
  <c r="P35"/>
  <c r="Y35" s="1"/>
  <c r="O35"/>
  <c r="T34"/>
  <c r="S34"/>
  <c r="R34"/>
  <c r="Q34"/>
  <c r="P34"/>
  <c r="Y34" s="1"/>
  <c r="O34"/>
  <c r="T33"/>
  <c r="S33"/>
  <c r="R33"/>
  <c r="Q33"/>
  <c r="P33"/>
  <c r="Y33" s="1"/>
  <c r="O33"/>
  <c r="T32"/>
  <c r="S32"/>
  <c r="R32"/>
  <c r="Q32"/>
  <c r="P32"/>
  <c r="Y32" s="1"/>
  <c r="O32"/>
  <c r="T31"/>
  <c r="S31"/>
  <c r="R31"/>
  <c r="Q31"/>
  <c r="P31"/>
  <c r="Y31" s="1"/>
  <c r="O31"/>
  <c r="T30"/>
  <c r="S30"/>
  <c r="R30"/>
  <c r="Q30"/>
  <c r="P30"/>
  <c r="Y30" s="1"/>
  <c r="O30"/>
  <c r="T29"/>
  <c r="S29"/>
  <c r="R29"/>
  <c r="Q29"/>
  <c r="P29"/>
  <c r="Y29" s="1"/>
  <c r="O29"/>
  <c r="T28"/>
  <c r="S28"/>
  <c r="R28"/>
  <c r="Q28"/>
  <c r="P28"/>
  <c r="Y28" s="1"/>
  <c r="O28"/>
  <c r="T27"/>
  <c r="S27"/>
  <c r="R27"/>
  <c r="Q27"/>
  <c r="P27"/>
  <c r="Y27" s="1"/>
  <c r="O27"/>
  <c r="T26"/>
  <c r="S26"/>
  <c r="R26"/>
  <c r="Q26"/>
  <c r="P26"/>
  <c r="Y26" s="1"/>
  <c r="O26"/>
  <c r="T25"/>
  <c r="S25"/>
  <c r="R25"/>
  <c r="Q25"/>
  <c r="P25"/>
  <c r="Y25" s="1"/>
  <c r="O25"/>
  <c r="T24"/>
  <c r="S24"/>
  <c r="R24"/>
  <c r="Q24"/>
  <c r="P24"/>
  <c r="Y24" s="1"/>
  <c r="O24"/>
  <c r="T23"/>
  <c r="S23"/>
  <c r="R23"/>
  <c r="Q23"/>
  <c r="P23"/>
  <c r="Y23" s="1"/>
  <c r="O23"/>
  <c r="T22"/>
  <c r="S22"/>
  <c r="R22"/>
  <c r="Q22"/>
  <c r="P22"/>
  <c r="Y22" s="1"/>
  <c r="O22"/>
  <c r="T21"/>
  <c r="S21"/>
  <c r="R21"/>
  <c r="Q21"/>
  <c r="P21"/>
  <c r="Y21" s="1"/>
  <c r="O21"/>
  <c r="T20"/>
  <c r="S20"/>
  <c r="R20"/>
  <c r="Q20"/>
  <c r="P20"/>
  <c r="Y20" s="1"/>
  <c r="O20"/>
  <c r="T19"/>
  <c r="S19"/>
  <c r="R19"/>
  <c r="Q19"/>
  <c r="P19"/>
  <c r="Y19" s="1"/>
  <c r="O19"/>
  <c r="T18"/>
  <c r="S18"/>
  <c r="R18"/>
  <c r="Q18"/>
  <c r="P18"/>
  <c r="Y18" s="1"/>
  <c r="O18"/>
  <c r="T17"/>
  <c r="S17"/>
  <c r="R17"/>
  <c r="Q17"/>
  <c r="P17"/>
  <c r="Y17" s="1"/>
  <c r="O17"/>
  <c r="T16"/>
  <c r="S16"/>
  <c r="R16"/>
  <c r="Q16"/>
  <c r="P16"/>
  <c r="Y16" s="1"/>
  <c r="O16"/>
  <c r="T15"/>
  <c r="S15"/>
  <c r="R15"/>
  <c r="Q15"/>
  <c r="P15"/>
  <c r="Y15" s="1"/>
  <c r="O15"/>
  <c r="T14"/>
  <c r="S14"/>
  <c r="R14"/>
  <c r="Q14"/>
  <c r="P14"/>
  <c r="Y14" s="1"/>
  <c r="O14"/>
  <c r="T13"/>
  <c r="S13"/>
  <c r="R13"/>
  <c r="Q13"/>
  <c r="P13"/>
  <c r="Y13" s="1"/>
  <c r="O13"/>
  <c r="T12"/>
  <c r="S12"/>
  <c r="R12"/>
  <c r="Q12"/>
  <c r="P12"/>
  <c r="Y12" s="1"/>
  <c r="O12"/>
  <c r="T11"/>
  <c r="S11"/>
  <c r="R11"/>
  <c r="Q11"/>
  <c r="P11"/>
  <c r="Y11" s="1"/>
  <c r="O11"/>
  <c r="T10"/>
  <c r="S10"/>
  <c r="R10"/>
  <c r="Q10"/>
  <c r="P10"/>
  <c r="Y10" s="1"/>
  <c r="O10"/>
  <c r="T9"/>
  <c r="S9"/>
  <c r="R9"/>
  <c r="Q9"/>
  <c r="P9"/>
  <c r="Y9" s="1"/>
  <c r="O9"/>
  <c r="T8"/>
  <c r="S8"/>
  <c r="R8"/>
  <c r="Q8"/>
  <c r="P8"/>
  <c r="Y8" s="1"/>
  <c r="O8"/>
  <c r="T7"/>
  <c r="S7"/>
  <c r="R7"/>
  <c r="Q7"/>
  <c r="P7"/>
  <c r="Y7" s="1"/>
  <c r="O7"/>
  <c r="T6"/>
  <c r="S6"/>
  <c r="R6"/>
  <c r="Q6"/>
  <c r="P6"/>
  <c r="Y6" s="1"/>
  <c r="O6"/>
  <c r="W102" i="1"/>
  <c r="V102"/>
  <c r="N102"/>
  <c r="M102"/>
  <c r="L102"/>
  <c r="K102"/>
  <c r="J102"/>
  <c r="H102"/>
  <c r="I95"/>
  <c r="T95" s="1"/>
  <c r="I93"/>
  <c r="I90"/>
  <c r="T90" s="1"/>
  <c r="I89"/>
  <c r="I81"/>
  <c r="T81" s="1"/>
  <c r="I74"/>
  <c r="S74" s="1"/>
  <c r="I71"/>
  <c r="T71" s="1"/>
  <c r="I68"/>
  <c r="S68" s="1"/>
  <c r="I67"/>
  <c r="T67" s="1"/>
  <c r="I61"/>
  <c r="I59"/>
  <c r="S59" s="1"/>
  <c r="I55"/>
  <c r="T55" s="1"/>
  <c r="I54"/>
  <c r="S54" s="1"/>
  <c r="I53"/>
  <c r="S53" s="1"/>
  <c r="I51"/>
  <c r="S51" s="1"/>
  <c r="I49"/>
  <c r="S49" s="1"/>
  <c r="I47"/>
  <c r="S47" s="1"/>
  <c r="I46"/>
  <c r="S46" s="1"/>
  <c r="I42"/>
  <c r="T42" s="1"/>
  <c r="I38"/>
  <c r="S38" s="1"/>
  <c r="I33"/>
  <c r="T33" s="1"/>
  <c r="I32"/>
  <c r="I29"/>
  <c r="T29" s="1"/>
  <c r="I26"/>
  <c r="I22"/>
  <c r="S22" s="1"/>
  <c r="I20"/>
  <c r="S20" s="1"/>
  <c r="I18"/>
  <c r="S18" s="1"/>
  <c r="I16"/>
  <c r="I15"/>
  <c r="S15" s="1"/>
  <c r="I12"/>
  <c r="T12" s="1"/>
  <c r="I10"/>
  <c r="T10" s="1"/>
  <c r="I8"/>
  <c r="T8" s="1"/>
  <c r="I7"/>
  <c r="I102" s="1"/>
  <c r="T101"/>
  <c r="S101"/>
  <c r="R101"/>
  <c r="Q101"/>
  <c r="P101"/>
  <c r="Y101" s="1"/>
  <c r="O101"/>
  <c r="T100"/>
  <c r="S100"/>
  <c r="R100"/>
  <c r="Q100"/>
  <c r="P100"/>
  <c r="Y100" s="1"/>
  <c r="O100"/>
  <c r="T99"/>
  <c r="S99"/>
  <c r="R99"/>
  <c r="Q99"/>
  <c r="P99"/>
  <c r="Y99" s="1"/>
  <c r="O99"/>
  <c r="T98"/>
  <c r="S98"/>
  <c r="R98"/>
  <c r="Q98"/>
  <c r="P98"/>
  <c r="Y98" s="1"/>
  <c r="O98"/>
  <c r="T97"/>
  <c r="S97"/>
  <c r="R97"/>
  <c r="Q97"/>
  <c r="P97"/>
  <c r="Y97" s="1"/>
  <c r="O97"/>
  <c r="T96"/>
  <c r="S96"/>
  <c r="R96"/>
  <c r="Q96"/>
  <c r="P96"/>
  <c r="Y96" s="1"/>
  <c r="O96"/>
  <c r="S95"/>
  <c r="Q95"/>
  <c r="O95"/>
  <c r="T94"/>
  <c r="S94"/>
  <c r="R94"/>
  <c r="Q94"/>
  <c r="P94"/>
  <c r="Y94" s="1"/>
  <c r="O94"/>
  <c r="T93"/>
  <c r="S93"/>
  <c r="R93"/>
  <c r="Q93"/>
  <c r="P93"/>
  <c r="Y93" s="1"/>
  <c r="O93"/>
  <c r="T92"/>
  <c r="S92"/>
  <c r="R92"/>
  <c r="Q92"/>
  <c r="P92"/>
  <c r="Y92" s="1"/>
  <c r="O92"/>
  <c r="T91"/>
  <c r="S91"/>
  <c r="R91"/>
  <c r="Q91"/>
  <c r="P91"/>
  <c r="Y91" s="1"/>
  <c r="O91"/>
  <c r="S90"/>
  <c r="Q90"/>
  <c r="O90"/>
  <c r="T89"/>
  <c r="S89"/>
  <c r="R89"/>
  <c r="Q89"/>
  <c r="P89"/>
  <c r="Y89" s="1"/>
  <c r="O89"/>
  <c r="T88"/>
  <c r="S88"/>
  <c r="R88"/>
  <c r="Q88"/>
  <c r="P88"/>
  <c r="Y88" s="1"/>
  <c r="O88"/>
  <c r="T87"/>
  <c r="S87"/>
  <c r="R87"/>
  <c r="Q87"/>
  <c r="P87"/>
  <c r="Y87" s="1"/>
  <c r="O87"/>
  <c r="T86"/>
  <c r="S86"/>
  <c r="R86"/>
  <c r="Q86"/>
  <c r="P86"/>
  <c r="Y86" s="1"/>
  <c r="O86"/>
  <c r="T85"/>
  <c r="S85"/>
  <c r="R85"/>
  <c r="Q85"/>
  <c r="P85"/>
  <c r="Y85" s="1"/>
  <c r="O85"/>
  <c r="T84"/>
  <c r="S84"/>
  <c r="R84"/>
  <c r="Q84"/>
  <c r="P84"/>
  <c r="Y84" s="1"/>
  <c r="O84"/>
  <c r="T83"/>
  <c r="S83"/>
  <c r="R83"/>
  <c r="Q83"/>
  <c r="P83"/>
  <c r="Y83" s="1"/>
  <c r="O83"/>
  <c r="T82"/>
  <c r="S82"/>
  <c r="R82"/>
  <c r="Q82"/>
  <c r="P82"/>
  <c r="Y82" s="1"/>
  <c r="O82"/>
  <c r="Q81"/>
  <c r="O81"/>
  <c r="T80"/>
  <c r="S80"/>
  <c r="R80"/>
  <c r="Q80"/>
  <c r="P80"/>
  <c r="Y80" s="1"/>
  <c r="O80"/>
  <c r="T79"/>
  <c r="S79"/>
  <c r="R79"/>
  <c r="Q79"/>
  <c r="P79"/>
  <c r="Y79" s="1"/>
  <c r="O79"/>
  <c r="T78"/>
  <c r="S78"/>
  <c r="R78"/>
  <c r="Q78"/>
  <c r="P78"/>
  <c r="Y78" s="1"/>
  <c r="O78"/>
  <c r="T77"/>
  <c r="S77"/>
  <c r="R77"/>
  <c r="Q77"/>
  <c r="P77"/>
  <c r="Y77" s="1"/>
  <c r="O77"/>
  <c r="T76"/>
  <c r="S76"/>
  <c r="R76"/>
  <c r="Q76"/>
  <c r="P76"/>
  <c r="Y76" s="1"/>
  <c r="O76"/>
  <c r="T75"/>
  <c r="S75"/>
  <c r="R75"/>
  <c r="Q75"/>
  <c r="P75"/>
  <c r="Y75" s="1"/>
  <c r="O75"/>
  <c r="T74"/>
  <c r="R74"/>
  <c r="P74"/>
  <c r="Y74" s="1"/>
  <c r="O74"/>
  <c r="T73"/>
  <c r="S73"/>
  <c r="R73"/>
  <c r="Q73"/>
  <c r="P73"/>
  <c r="Y73" s="1"/>
  <c r="O73"/>
  <c r="T72"/>
  <c r="S72"/>
  <c r="R72"/>
  <c r="Q72"/>
  <c r="P72"/>
  <c r="Y72" s="1"/>
  <c r="O72"/>
  <c r="S71"/>
  <c r="O71"/>
  <c r="T70"/>
  <c r="S70"/>
  <c r="R70"/>
  <c r="Q70"/>
  <c r="P70"/>
  <c r="Y70" s="1"/>
  <c r="O70"/>
  <c r="T69"/>
  <c r="S69"/>
  <c r="R69"/>
  <c r="Q69"/>
  <c r="P69"/>
  <c r="Y69" s="1"/>
  <c r="O69"/>
  <c r="T68"/>
  <c r="R68"/>
  <c r="P68"/>
  <c r="Y68" s="1"/>
  <c r="O68"/>
  <c r="S67"/>
  <c r="Q67"/>
  <c r="O67"/>
  <c r="T66"/>
  <c r="S66"/>
  <c r="R66"/>
  <c r="Q66"/>
  <c r="P66"/>
  <c r="Y66" s="1"/>
  <c r="O66"/>
  <c r="T65"/>
  <c r="S65"/>
  <c r="R65"/>
  <c r="Q65"/>
  <c r="P65"/>
  <c r="Y65" s="1"/>
  <c r="O65"/>
  <c r="T64"/>
  <c r="S64"/>
  <c r="R64"/>
  <c r="Q64"/>
  <c r="P64"/>
  <c r="Y64" s="1"/>
  <c r="O64"/>
  <c r="T63"/>
  <c r="S63"/>
  <c r="R63"/>
  <c r="Q63"/>
  <c r="P63"/>
  <c r="Y63" s="1"/>
  <c r="O63"/>
  <c r="T62"/>
  <c r="S62"/>
  <c r="R62"/>
  <c r="Q62"/>
  <c r="P62"/>
  <c r="Y62" s="1"/>
  <c r="O62"/>
  <c r="T61"/>
  <c r="S61"/>
  <c r="R61"/>
  <c r="Q61"/>
  <c r="P61"/>
  <c r="Y61" s="1"/>
  <c r="O61"/>
  <c r="T60"/>
  <c r="S60"/>
  <c r="R60"/>
  <c r="Q60"/>
  <c r="P60"/>
  <c r="Y60" s="1"/>
  <c r="O60"/>
  <c r="T59"/>
  <c r="R59"/>
  <c r="P59"/>
  <c r="Y59" s="1"/>
  <c r="O59"/>
  <c r="T58"/>
  <c r="S58"/>
  <c r="R58"/>
  <c r="Q58"/>
  <c r="P58"/>
  <c r="Y58" s="1"/>
  <c r="O58"/>
  <c r="T57"/>
  <c r="S57"/>
  <c r="R57"/>
  <c r="Q57"/>
  <c r="P57"/>
  <c r="Y57" s="1"/>
  <c r="O57"/>
  <c r="T56"/>
  <c r="S56"/>
  <c r="R56"/>
  <c r="Q56"/>
  <c r="P56"/>
  <c r="Y56" s="1"/>
  <c r="O56"/>
  <c r="Q55"/>
  <c r="O55"/>
  <c r="T54"/>
  <c r="R54"/>
  <c r="P54"/>
  <c r="Y54" s="1"/>
  <c r="O54"/>
  <c r="T53"/>
  <c r="R53"/>
  <c r="P53"/>
  <c r="Y53" s="1"/>
  <c r="O53"/>
  <c r="T52"/>
  <c r="S52"/>
  <c r="R52"/>
  <c r="Q52"/>
  <c r="P52"/>
  <c r="Y52" s="1"/>
  <c r="O52"/>
  <c r="T51"/>
  <c r="P51"/>
  <c r="Y51" s="1"/>
  <c r="O51"/>
  <c r="T50"/>
  <c r="S50"/>
  <c r="R50"/>
  <c r="Q50"/>
  <c r="P50"/>
  <c r="Y50" s="1"/>
  <c r="O50"/>
  <c r="T49"/>
  <c r="R49"/>
  <c r="P49"/>
  <c r="Y49" s="1"/>
  <c r="O49"/>
  <c r="T48"/>
  <c r="S48"/>
  <c r="R48"/>
  <c r="Q48"/>
  <c r="P48"/>
  <c r="Y48" s="1"/>
  <c r="O48"/>
  <c r="R47"/>
  <c r="O47"/>
  <c r="T46"/>
  <c r="R46"/>
  <c r="P46"/>
  <c r="Y46" s="1"/>
  <c r="O46"/>
  <c r="T45"/>
  <c r="S45"/>
  <c r="R45"/>
  <c r="Q45"/>
  <c r="P45"/>
  <c r="Y45" s="1"/>
  <c r="O45"/>
  <c r="T44"/>
  <c r="S44"/>
  <c r="R44"/>
  <c r="Q44"/>
  <c r="P44"/>
  <c r="Y44" s="1"/>
  <c r="O44"/>
  <c r="T43"/>
  <c r="S43"/>
  <c r="R43"/>
  <c r="Q43"/>
  <c r="P43"/>
  <c r="Y43" s="1"/>
  <c r="O43"/>
  <c r="S42"/>
  <c r="Q42"/>
  <c r="O42"/>
  <c r="T41"/>
  <c r="S41"/>
  <c r="R41"/>
  <c r="Q41"/>
  <c r="P41"/>
  <c r="Y41" s="1"/>
  <c r="O41"/>
  <c r="T40"/>
  <c r="S40"/>
  <c r="R40"/>
  <c r="Q40"/>
  <c r="P40"/>
  <c r="Y40" s="1"/>
  <c r="O40"/>
  <c r="T39"/>
  <c r="S39"/>
  <c r="R39"/>
  <c r="Q39"/>
  <c r="P39"/>
  <c r="Y39" s="1"/>
  <c r="O39"/>
  <c r="T38"/>
  <c r="R38"/>
  <c r="P38"/>
  <c r="Y38" s="1"/>
  <c r="O38"/>
  <c r="T37"/>
  <c r="S37"/>
  <c r="R37"/>
  <c r="Q37"/>
  <c r="P37"/>
  <c r="Y37" s="1"/>
  <c r="O37"/>
  <c r="T36"/>
  <c r="S36"/>
  <c r="R36"/>
  <c r="Q36"/>
  <c r="P36"/>
  <c r="Y36" s="1"/>
  <c r="O36"/>
  <c r="T35"/>
  <c r="S35"/>
  <c r="R35"/>
  <c r="Q35"/>
  <c r="P35"/>
  <c r="Y35" s="1"/>
  <c r="O35"/>
  <c r="T34"/>
  <c r="S34"/>
  <c r="R34"/>
  <c r="Q34"/>
  <c r="P34"/>
  <c r="Y34" s="1"/>
  <c r="O34"/>
  <c r="S33"/>
  <c r="O33"/>
  <c r="T32"/>
  <c r="S32"/>
  <c r="R32"/>
  <c r="Q32"/>
  <c r="P32"/>
  <c r="Y32" s="1"/>
  <c r="O32"/>
  <c r="T31"/>
  <c r="S31"/>
  <c r="R31"/>
  <c r="Q31"/>
  <c r="P31"/>
  <c r="Y31" s="1"/>
  <c r="O31"/>
  <c r="T30"/>
  <c r="S30"/>
  <c r="R30"/>
  <c r="Q30"/>
  <c r="P30"/>
  <c r="Y30" s="1"/>
  <c r="O30"/>
  <c r="Q29"/>
  <c r="O29"/>
  <c r="T28"/>
  <c r="S28"/>
  <c r="R28"/>
  <c r="Q28"/>
  <c r="P28"/>
  <c r="Y28" s="1"/>
  <c r="O28"/>
  <c r="T27"/>
  <c r="S27"/>
  <c r="R27"/>
  <c r="Q27"/>
  <c r="P27"/>
  <c r="Y27" s="1"/>
  <c r="O27"/>
  <c r="T26"/>
  <c r="S26"/>
  <c r="R26"/>
  <c r="Q26"/>
  <c r="P26"/>
  <c r="Y26" s="1"/>
  <c r="O26"/>
  <c r="T25"/>
  <c r="S25"/>
  <c r="R25"/>
  <c r="Q25"/>
  <c r="P25"/>
  <c r="Y25" s="1"/>
  <c r="O25"/>
  <c r="T24"/>
  <c r="S24"/>
  <c r="R24"/>
  <c r="Q24"/>
  <c r="P24"/>
  <c r="Y24" s="1"/>
  <c r="O24"/>
  <c r="T23"/>
  <c r="S23"/>
  <c r="R23"/>
  <c r="Q23"/>
  <c r="P23"/>
  <c r="Y23" s="1"/>
  <c r="O23"/>
  <c r="R22"/>
  <c r="O22"/>
  <c r="T21"/>
  <c r="S21"/>
  <c r="R21"/>
  <c r="Q21"/>
  <c r="P21"/>
  <c r="Y21" s="1"/>
  <c r="O21"/>
  <c r="T20"/>
  <c r="R20"/>
  <c r="P20"/>
  <c r="Y20" s="1"/>
  <c r="O20"/>
  <c r="T19"/>
  <c r="S19"/>
  <c r="R19"/>
  <c r="Q19"/>
  <c r="P19"/>
  <c r="Y19" s="1"/>
  <c r="O19"/>
  <c r="R18"/>
  <c r="O18"/>
  <c r="T17"/>
  <c r="S17"/>
  <c r="R17"/>
  <c r="Q17"/>
  <c r="P17"/>
  <c r="Y17" s="1"/>
  <c r="O17"/>
  <c r="T16"/>
  <c r="S16"/>
  <c r="R16"/>
  <c r="Q16"/>
  <c r="P16"/>
  <c r="Y16" s="1"/>
  <c r="O16"/>
  <c r="R15"/>
  <c r="O15"/>
  <c r="T14"/>
  <c r="S14"/>
  <c r="R14"/>
  <c r="Q14"/>
  <c r="P14"/>
  <c r="O14"/>
  <c r="T13"/>
  <c r="S13"/>
  <c r="R13"/>
  <c r="Q13"/>
  <c r="P13"/>
  <c r="O13"/>
  <c r="S12"/>
  <c r="Q12"/>
  <c r="O12"/>
  <c r="T11"/>
  <c r="S11"/>
  <c r="R11"/>
  <c r="Q11"/>
  <c r="P11"/>
  <c r="O11"/>
  <c r="S10"/>
  <c r="Q10"/>
  <c r="O10"/>
  <c r="T9"/>
  <c r="S9"/>
  <c r="R9"/>
  <c r="Q9"/>
  <c r="P9"/>
  <c r="Y9" s="1"/>
  <c r="O9"/>
  <c r="S8"/>
  <c r="Q8"/>
  <c r="O8"/>
  <c r="T7"/>
  <c r="R7"/>
  <c r="P7"/>
  <c r="Y7" s="1"/>
  <c r="O7"/>
  <c r="T6"/>
  <c r="S6"/>
  <c r="R6"/>
  <c r="Q6"/>
  <c r="P6"/>
  <c r="Y6" s="1"/>
  <c r="O6"/>
  <c r="V10" i="3"/>
  <c r="N10"/>
  <c r="M10"/>
  <c r="L10"/>
  <c r="T9"/>
  <c r="T8"/>
  <c r="T7"/>
  <c r="T6"/>
  <c r="T5"/>
  <c r="S9"/>
  <c r="S8"/>
  <c r="S7"/>
  <c r="S6"/>
  <c r="S5"/>
  <c r="R9"/>
  <c r="R8"/>
  <c r="R7"/>
  <c r="R6"/>
  <c r="R5"/>
  <c r="O9"/>
  <c r="O8"/>
  <c r="O7"/>
  <c r="O6"/>
  <c r="U23" i="1" l="1"/>
  <c r="X23" s="1"/>
  <c r="Z23" s="1"/>
  <c r="AA23" s="1"/>
  <c r="R10" i="3"/>
  <c r="T10"/>
  <c r="U28" i="2"/>
  <c r="U86"/>
  <c r="U13"/>
  <c r="U43"/>
  <c r="U71"/>
  <c r="U99"/>
  <c r="U6"/>
  <c r="U20"/>
  <c r="X20" s="1"/>
  <c r="Z20" s="1"/>
  <c r="AA20" s="1"/>
  <c r="U36"/>
  <c r="U51"/>
  <c r="X51" s="1"/>
  <c r="Z51" s="1"/>
  <c r="AA51" s="1"/>
  <c r="U78"/>
  <c r="X78" s="1"/>
  <c r="Z78" s="1"/>
  <c r="AA78" s="1"/>
  <c r="U92"/>
  <c r="U107"/>
  <c r="X107" s="1"/>
  <c r="Z107" s="1"/>
  <c r="AA107" s="1"/>
  <c r="U9"/>
  <c r="U16"/>
  <c r="U24"/>
  <c r="U32"/>
  <c r="U39"/>
  <c r="U47"/>
  <c r="U55"/>
  <c r="U61"/>
  <c r="U67"/>
  <c r="U74"/>
  <c r="U82"/>
  <c r="U89"/>
  <c r="U95"/>
  <c r="U103"/>
  <c r="U111"/>
  <c r="U11"/>
  <c r="X11" s="1"/>
  <c r="Z11" s="1"/>
  <c r="AA11" s="1"/>
  <c r="U15"/>
  <c r="U18"/>
  <c r="X18" s="1"/>
  <c r="Z18" s="1"/>
  <c r="AA18" s="1"/>
  <c r="U22"/>
  <c r="U26"/>
  <c r="X26" s="1"/>
  <c r="Z26" s="1"/>
  <c r="AA26" s="1"/>
  <c r="U30"/>
  <c r="U34"/>
  <c r="X34" s="1"/>
  <c r="Z34" s="1"/>
  <c r="AA34" s="1"/>
  <c r="U37"/>
  <c r="U41"/>
  <c r="X41" s="1"/>
  <c r="Z41" s="1"/>
  <c r="AA41" s="1"/>
  <c r="U45"/>
  <c r="U49"/>
  <c r="U53"/>
  <c r="U56"/>
  <c r="U59"/>
  <c r="U63"/>
  <c r="X63" s="1"/>
  <c r="Z63" s="1"/>
  <c r="AA63" s="1"/>
  <c r="U66"/>
  <c r="U69"/>
  <c r="X69" s="1"/>
  <c r="Z69" s="1"/>
  <c r="AA69" s="1"/>
  <c r="U73"/>
  <c r="U76"/>
  <c r="X76" s="1"/>
  <c r="Z76" s="1"/>
  <c r="AA76" s="1"/>
  <c r="U80"/>
  <c r="U84"/>
  <c r="X84" s="1"/>
  <c r="Z84" s="1"/>
  <c r="AA84" s="1"/>
  <c r="U88"/>
  <c r="U94"/>
  <c r="U97"/>
  <c r="X97" s="1"/>
  <c r="Z97" s="1"/>
  <c r="AA97" s="1"/>
  <c r="U101"/>
  <c r="U105"/>
  <c r="X105" s="1"/>
  <c r="Z105" s="1"/>
  <c r="AA105" s="1"/>
  <c r="U109"/>
  <c r="U113"/>
  <c r="X113" s="1"/>
  <c r="Z113" s="1"/>
  <c r="AA113" s="1"/>
  <c r="X6"/>
  <c r="Z6" s="1"/>
  <c r="AA6" s="1"/>
  <c r="X9"/>
  <c r="Z9" s="1"/>
  <c r="AA9" s="1"/>
  <c r="X13"/>
  <c r="Z13" s="1"/>
  <c r="AA13" s="1"/>
  <c r="X16"/>
  <c r="Z16" s="1"/>
  <c r="AA16" s="1"/>
  <c r="X24"/>
  <c r="Z24" s="1"/>
  <c r="AA24" s="1"/>
  <c r="X28"/>
  <c r="Z28" s="1"/>
  <c r="AA28" s="1"/>
  <c r="X32"/>
  <c r="Z32" s="1"/>
  <c r="AA32" s="1"/>
  <c r="X36"/>
  <c r="Z36" s="1"/>
  <c r="AA36" s="1"/>
  <c r="X39"/>
  <c r="Z39" s="1"/>
  <c r="AA39" s="1"/>
  <c r="X43"/>
  <c r="Z43" s="1"/>
  <c r="AA43" s="1"/>
  <c r="X47"/>
  <c r="Z47" s="1"/>
  <c r="AA47" s="1"/>
  <c r="X55"/>
  <c r="Z55" s="1"/>
  <c r="AA55" s="1"/>
  <c r="X15"/>
  <c r="Z15" s="1"/>
  <c r="AA15" s="1"/>
  <c r="X22"/>
  <c r="Z22" s="1"/>
  <c r="AA22" s="1"/>
  <c r="X30"/>
  <c r="Z30" s="1"/>
  <c r="AA30" s="1"/>
  <c r="X37"/>
  <c r="Z37" s="1"/>
  <c r="AA37" s="1"/>
  <c r="X45"/>
  <c r="Z45" s="1"/>
  <c r="AA45" s="1"/>
  <c r="X49"/>
  <c r="Z49" s="1"/>
  <c r="X53"/>
  <c r="Z53" s="1"/>
  <c r="AA53" s="1"/>
  <c r="X56"/>
  <c r="Z56" s="1"/>
  <c r="AA56" s="1"/>
  <c r="Y52"/>
  <c r="U52"/>
  <c r="X61"/>
  <c r="Z61" s="1"/>
  <c r="AA61" s="1"/>
  <c r="X67"/>
  <c r="Z67" s="1"/>
  <c r="AA67" s="1"/>
  <c r="X71"/>
  <c r="Z71" s="1"/>
  <c r="AA71" s="1"/>
  <c r="X74"/>
  <c r="Z74" s="1"/>
  <c r="AA74" s="1"/>
  <c r="X82"/>
  <c r="Z82" s="1"/>
  <c r="AA82" s="1"/>
  <c r="X86"/>
  <c r="Z86" s="1"/>
  <c r="AA86" s="1"/>
  <c r="X89"/>
  <c r="Z89" s="1"/>
  <c r="AA89" s="1"/>
  <c r="X92"/>
  <c r="Z92" s="1"/>
  <c r="AA92" s="1"/>
  <c r="X95"/>
  <c r="Z95" s="1"/>
  <c r="AA95" s="1"/>
  <c r="X99"/>
  <c r="Z99" s="1"/>
  <c r="AA99" s="1"/>
  <c r="X103"/>
  <c r="Z103" s="1"/>
  <c r="AA103" s="1"/>
  <c r="X111"/>
  <c r="Z111" s="1"/>
  <c r="AA111" s="1"/>
  <c r="Y50"/>
  <c r="U50"/>
  <c r="Y54"/>
  <c r="U54"/>
  <c r="X59"/>
  <c r="Z59" s="1"/>
  <c r="AA59" s="1"/>
  <c r="X66"/>
  <c r="Z66" s="1"/>
  <c r="AA66" s="1"/>
  <c r="X73"/>
  <c r="Z73" s="1"/>
  <c r="AA73" s="1"/>
  <c r="X80"/>
  <c r="Z80" s="1"/>
  <c r="AA80" s="1"/>
  <c r="X88"/>
  <c r="Z88" s="1"/>
  <c r="AA88" s="1"/>
  <c r="X94"/>
  <c r="Z94" s="1"/>
  <c r="AA94" s="1"/>
  <c r="X101"/>
  <c r="Z101" s="1"/>
  <c r="AA101" s="1"/>
  <c r="X109"/>
  <c r="Z109" s="1"/>
  <c r="AA109" s="1"/>
  <c r="U7"/>
  <c r="U8"/>
  <c r="U10"/>
  <c r="U12"/>
  <c r="U14"/>
  <c r="U17"/>
  <c r="U19"/>
  <c r="U21"/>
  <c r="U23"/>
  <c r="U25"/>
  <c r="U27"/>
  <c r="U29"/>
  <c r="U31"/>
  <c r="U33"/>
  <c r="U35"/>
  <c r="U38"/>
  <c r="U40"/>
  <c r="U42"/>
  <c r="U44"/>
  <c r="U46"/>
  <c r="U48"/>
  <c r="U116"/>
  <c r="U118"/>
  <c r="U120"/>
  <c r="U122"/>
  <c r="U124"/>
  <c r="U126"/>
  <c r="U129"/>
  <c r="U131"/>
  <c r="U133"/>
  <c r="U135"/>
  <c r="U137"/>
  <c r="U139"/>
  <c r="U141"/>
  <c r="U57"/>
  <c r="U58"/>
  <c r="U60"/>
  <c r="U62"/>
  <c r="U64"/>
  <c r="U65"/>
  <c r="U68"/>
  <c r="U70"/>
  <c r="U72"/>
  <c r="U75"/>
  <c r="U77"/>
  <c r="U79"/>
  <c r="U81"/>
  <c r="U83"/>
  <c r="U85"/>
  <c r="U87"/>
  <c r="U90"/>
  <c r="U91"/>
  <c r="U93"/>
  <c r="U96"/>
  <c r="U98"/>
  <c r="U100"/>
  <c r="U102"/>
  <c r="U104"/>
  <c r="U106"/>
  <c r="U108"/>
  <c r="U110"/>
  <c r="U112"/>
  <c r="U114"/>
  <c r="U115"/>
  <c r="U117"/>
  <c r="U119"/>
  <c r="U121"/>
  <c r="U123"/>
  <c r="U125"/>
  <c r="U127"/>
  <c r="U128"/>
  <c r="U130"/>
  <c r="U132"/>
  <c r="U134"/>
  <c r="U136"/>
  <c r="U138"/>
  <c r="U140"/>
  <c r="U50" i="1"/>
  <c r="X50" s="1"/>
  <c r="Z50" s="1"/>
  <c r="AA50" s="1"/>
  <c r="Q7"/>
  <c r="S7"/>
  <c r="P10"/>
  <c r="Y10" s="1"/>
  <c r="R10"/>
  <c r="P15"/>
  <c r="Y15" s="1"/>
  <c r="T15"/>
  <c r="P18"/>
  <c r="Y18" s="1"/>
  <c r="T18"/>
  <c r="P22"/>
  <c r="Y22" s="1"/>
  <c r="T22"/>
  <c r="S29"/>
  <c r="Q33"/>
  <c r="U37"/>
  <c r="P42"/>
  <c r="Y42" s="1"/>
  <c r="R42"/>
  <c r="P47"/>
  <c r="Y47" s="1"/>
  <c r="T47"/>
  <c r="R51"/>
  <c r="Q54"/>
  <c r="Q59"/>
  <c r="U59" s="1"/>
  <c r="U62"/>
  <c r="X62" s="1"/>
  <c r="Z62" s="1"/>
  <c r="AA62" s="1"/>
  <c r="P67"/>
  <c r="Y67" s="1"/>
  <c r="R67"/>
  <c r="Q71"/>
  <c r="S81"/>
  <c r="P90"/>
  <c r="Y90" s="1"/>
  <c r="R90"/>
  <c r="P95"/>
  <c r="Y95" s="1"/>
  <c r="R95"/>
  <c r="U19"/>
  <c r="X19" s="1"/>
  <c r="Z19" s="1"/>
  <c r="AA19" s="1"/>
  <c r="U27"/>
  <c r="X27" s="1"/>
  <c r="Z27" s="1"/>
  <c r="AA27" s="1"/>
  <c r="U31"/>
  <c r="X31" s="1"/>
  <c r="Z31" s="1"/>
  <c r="AA31" s="1"/>
  <c r="U35"/>
  <c r="X35" s="1"/>
  <c r="Z35" s="1"/>
  <c r="AA35" s="1"/>
  <c r="U44"/>
  <c r="X44" s="1"/>
  <c r="Z44" s="1"/>
  <c r="AA44" s="1"/>
  <c r="U66"/>
  <c r="X66" s="1"/>
  <c r="Z66" s="1"/>
  <c r="AA66" s="1"/>
  <c r="U9"/>
  <c r="X9" s="1"/>
  <c r="Z9" s="1"/>
  <c r="AA9" s="1"/>
  <c r="U17"/>
  <c r="U21"/>
  <c r="X21" s="1"/>
  <c r="Z21" s="1"/>
  <c r="AA21" s="1"/>
  <c r="U25"/>
  <c r="X25" s="1"/>
  <c r="Z25" s="1"/>
  <c r="AA25" s="1"/>
  <c r="U36"/>
  <c r="X36" s="1"/>
  <c r="Z36" s="1"/>
  <c r="AA36" s="1"/>
  <c r="U40"/>
  <c r="X40" s="1"/>
  <c r="Z40" s="1"/>
  <c r="AA40" s="1"/>
  <c r="U48"/>
  <c r="X48" s="1"/>
  <c r="Z48" s="1"/>
  <c r="AA48" s="1"/>
  <c r="U57"/>
  <c r="X57" s="1"/>
  <c r="Z57" s="1"/>
  <c r="AA57" s="1"/>
  <c r="U60"/>
  <c r="X60" s="1"/>
  <c r="Z60" s="1"/>
  <c r="AA60" s="1"/>
  <c r="U64"/>
  <c r="X64" s="1"/>
  <c r="Z64" s="1"/>
  <c r="AA64" s="1"/>
  <c r="U70"/>
  <c r="X70" s="1"/>
  <c r="Z70" s="1"/>
  <c r="AA70" s="1"/>
  <c r="U72"/>
  <c r="P81"/>
  <c r="Y81" s="1"/>
  <c r="R81"/>
  <c r="Q74"/>
  <c r="U74" s="1"/>
  <c r="P71"/>
  <c r="Y71" s="1"/>
  <c r="R71"/>
  <c r="Q68"/>
  <c r="U68" s="1"/>
  <c r="X68" s="1"/>
  <c r="Z68" s="1"/>
  <c r="AA68" s="1"/>
  <c r="S55"/>
  <c r="P55"/>
  <c r="Y55" s="1"/>
  <c r="R55"/>
  <c r="Q53"/>
  <c r="U53" s="1"/>
  <c r="X53" s="1"/>
  <c r="Z53" s="1"/>
  <c r="AA53" s="1"/>
  <c r="Q51"/>
  <c r="U51" s="1"/>
  <c r="X51" s="1"/>
  <c r="Z51" s="1"/>
  <c r="AA51" s="1"/>
  <c r="Q49"/>
  <c r="U49" s="1"/>
  <c r="Q47"/>
  <c r="Q46"/>
  <c r="U46" s="1"/>
  <c r="X46" s="1"/>
  <c r="Z46" s="1"/>
  <c r="AA46" s="1"/>
  <c r="Q38"/>
  <c r="U38" s="1"/>
  <c r="X38" s="1"/>
  <c r="Z38" s="1"/>
  <c r="AA38" s="1"/>
  <c r="P33"/>
  <c r="Y33" s="1"/>
  <c r="R33"/>
  <c r="P29"/>
  <c r="Y29" s="1"/>
  <c r="R29"/>
  <c r="Q22"/>
  <c r="Q20"/>
  <c r="U20" s="1"/>
  <c r="Q18"/>
  <c r="Q15"/>
  <c r="P12"/>
  <c r="Y12" s="1"/>
  <c r="R12"/>
  <c r="P8"/>
  <c r="Y8" s="1"/>
  <c r="R8"/>
  <c r="Y13"/>
  <c r="U13"/>
  <c r="X37"/>
  <c r="Z37" s="1"/>
  <c r="AA37" s="1"/>
  <c r="Y11"/>
  <c r="U11"/>
  <c r="Y14"/>
  <c r="U14"/>
  <c r="X17"/>
  <c r="Z17" s="1"/>
  <c r="AA17" s="1"/>
  <c r="X72"/>
  <c r="Z72" s="1"/>
  <c r="AA72" s="1"/>
  <c r="U6"/>
  <c r="U16"/>
  <c r="U24"/>
  <c r="U26"/>
  <c r="U28"/>
  <c r="U30"/>
  <c r="U32"/>
  <c r="U34"/>
  <c r="U39"/>
  <c r="U41"/>
  <c r="U43"/>
  <c r="U45"/>
  <c r="U52"/>
  <c r="U54"/>
  <c r="U56"/>
  <c r="U58"/>
  <c r="U61"/>
  <c r="U63"/>
  <c r="U65"/>
  <c r="U69"/>
  <c r="U73"/>
  <c r="U76"/>
  <c r="U78"/>
  <c r="U80"/>
  <c r="U82"/>
  <c r="U83"/>
  <c r="U85"/>
  <c r="U87"/>
  <c r="U88"/>
  <c r="U92"/>
  <c r="U94"/>
  <c r="U97"/>
  <c r="U99"/>
  <c r="U101"/>
  <c r="U75"/>
  <c r="U77"/>
  <c r="U79"/>
  <c r="U84"/>
  <c r="U86"/>
  <c r="U89"/>
  <c r="U91"/>
  <c r="U93"/>
  <c r="U96"/>
  <c r="U98"/>
  <c r="U100"/>
  <c r="S10" i="3"/>
  <c r="U42" i="1" l="1"/>
  <c r="X42" s="1"/>
  <c r="Z42" s="1"/>
  <c r="AA42" s="1"/>
  <c r="AA49" i="2"/>
  <c r="X136"/>
  <c r="Z136" s="1"/>
  <c r="AA136" s="1"/>
  <c r="X125"/>
  <c r="Z125" s="1"/>
  <c r="AA125" s="1"/>
  <c r="X117"/>
  <c r="Z117" s="1"/>
  <c r="AA117" s="1"/>
  <c r="X110"/>
  <c r="Z110" s="1"/>
  <c r="AA110" s="1"/>
  <c r="X102"/>
  <c r="Z102" s="1"/>
  <c r="AA102" s="1"/>
  <c r="X81"/>
  <c r="Z81" s="1"/>
  <c r="AA81" s="1"/>
  <c r="X57"/>
  <c r="Z57" s="1"/>
  <c r="AA57" s="1"/>
  <c r="X131"/>
  <c r="Z131" s="1"/>
  <c r="AA131" s="1"/>
  <c r="X120"/>
  <c r="Z120" s="1"/>
  <c r="AA120" s="1"/>
  <c r="X42"/>
  <c r="Z42" s="1"/>
  <c r="AA42" s="1"/>
  <c r="X35"/>
  <c r="Z35" s="1"/>
  <c r="AA35" s="1"/>
  <c r="X23"/>
  <c r="Z23" s="1"/>
  <c r="AA23" s="1"/>
  <c r="X12"/>
  <c r="Z12" s="1"/>
  <c r="AA12" s="1"/>
  <c r="X140"/>
  <c r="Z140" s="1"/>
  <c r="AA140" s="1"/>
  <c r="X132"/>
  <c r="Z132" s="1"/>
  <c r="AA132" s="1"/>
  <c r="X128"/>
  <c r="Z128" s="1"/>
  <c r="AA128" s="1"/>
  <c r="X121"/>
  <c r="Z121" s="1"/>
  <c r="AA121" s="1"/>
  <c r="X114"/>
  <c r="Z114" s="1"/>
  <c r="AA114" s="1"/>
  <c r="X106"/>
  <c r="Z106" s="1"/>
  <c r="AA106" s="1"/>
  <c r="X98"/>
  <c r="Z98" s="1"/>
  <c r="AA98" s="1"/>
  <c r="X91"/>
  <c r="Z91" s="1"/>
  <c r="AA91" s="1"/>
  <c r="X85"/>
  <c r="Z85" s="1"/>
  <c r="AA85" s="1"/>
  <c r="X77"/>
  <c r="Z77" s="1"/>
  <c r="AA77" s="1"/>
  <c r="X70"/>
  <c r="Z70" s="1"/>
  <c r="AA70" s="1"/>
  <c r="X64"/>
  <c r="Z64" s="1"/>
  <c r="AA64" s="1"/>
  <c r="X60"/>
  <c r="Z60" s="1"/>
  <c r="AA60" s="1"/>
  <c r="X139"/>
  <c r="Z139" s="1"/>
  <c r="AA139" s="1"/>
  <c r="X135"/>
  <c r="Z135" s="1"/>
  <c r="AA135" s="1"/>
  <c r="X124"/>
  <c r="Z124" s="1"/>
  <c r="AA124" s="1"/>
  <c r="X116"/>
  <c r="Z116" s="1"/>
  <c r="AA116" s="1"/>
  <c r="X46"/>
  <c r="Z46" s="1"/>
  <c r="AA46" s="1"/>
  <c r="X38"/>
  <c r="Z38" s="1"/>
  <c r="AA38" s="1"/>
  <c r="X31"/>
  <c r="Z31" s="1"/>
  <c r="AA31" s="1"/>
  <c r="X27"/>
  <c r="Z27" s="1"/>
  <c r="AA27" s="1"/>
  <c r="X19"/>
  <c r="Z19" s="1"/>
  <c r="AA19" s="1"/>
  <c r="X8"/>
  <c r="Z8" s="1"/>
  <c r="AA8" s="1"/>
  <c r="X138"/>
  <c r="Z138" s="1"/>
  <c r="AA138" s="1"/>
  <c r="X134"/>
  <c r="Z134" s="1"/>
  <c r="AA134" s="1"/>
  <c r="X130"/>
  <c r="Z130" s="1"/>
  <c r="AA130" s="1"/>
  <c r="X127"/>
  <c r="Z127" s="1"/>
  <c r="AA127" s="1"/>
  <c r="X123"/>
  <c r="Z123" s="1"/>
  <c r="AA123" s="1"/>
  <c r="X119"/>
  <c r="Z119" s="1"/>
  <c r="AA119" s="1"/>
  <c r="X115"/>
  <c r="Z115" s="1"/>
  <c r="AA115" s="1"/>
  <c r="X112"/>
  <c r="Z112" s="1"/>
  <c r="AA112" s="1"/>
  <c r="X108"/>
  <c r="Z108" s="1"/>
  <c r="AA108" s="1"/>
  <c r="X104"/>
  <c r="Z104" s="1"/>
  <c r="AA104" s="1"/>
  <c r="X100"/>
  <c r="Z100" s="1"/>
  <c r="AA100" s="1"/>
  <c r="X96"/>
  <c r="Z96" s="1"/>
  <c r="AA96" s="1"/>
  <c r="X93"/>
  <c r="Z93" s="1"/>
  <c r="AA93" s="1"/>
  <c r="X90"/>
  <c r="Z90" s="1"/>
  <c r="AA90" s="1"/>
  <c r="X87"/>
  <c r="Z87" s="1"/>
  <c r="AA87" s="1"/>
  <c r="X83"/>
  <c r="Z83" s="1"/>
  <c r="AA83" s="1"/>
  <c r="X79"/>
  <c r="Z79" s="1"/>
  <c r="AA79" s="1"/>
  <c r="X75"/>
  <c r="Z75" s="1"/>
  <c r="AA75" s="1"/>
  <c r="X72"/>
  <c r="Z72" s="1"/>
  <c r="AA72" s="1"/>
  <c r="X68"/>
  <c r="Z68" s="1"/>
  <c r="AA68" s="1"/>
  <c r="X65"/>
  <c r="Z65" s="1"/>
  <c r="AA65" s="1"/>
  <c r="X62"/>
  <c r="Z62" s="1"/>
  <c r="AA62" s="1"/>
  <c r="X58"/>
  <c r="Z58" s="1"/>
  <c r="AA58" s="1"/>
  <c r="X141"/>
  <c r="Z141" s="1"/>
  <c r="AA141" s="1"/>
  <c r="X137"/>
  <c r="Z137" s="1"/>
  <c r="AA137" s="1"/>
  <c r="X133"/>
  <c r="Z133" s="1"/>
  <c r="AA133" s="1"/>
  <c r="X129"/>
  <c r="Z129" s="1"/>
  <c r="AA129" s="1"/>
  <c r="X126"/>
  <c r="Z126" s="1"/>
  <c r="AA126" s="1"/>
  <c r="X122"/>
  <c r="Z122" s="1"/>
  <c r="AA122" s="1"/>
  <c r="X118"/>
  <c r="Z118" s="1"/>
  <c r="AA118" s="1"/>
  <c r="X48"/>
  <c r="Z48" s="1"/>
  <c r="AA48" s="1"/>
  <c r="X44"/>
  <c r="Z44" s="1"/>
  <c r="AA44" s="1"/>
  <c r="X40"/>
  <c r="Z40" s="1"/>
  <c r="AA40" s="1"/>
  <c r="X33"/>
  <c r="Z33" s="1"/>
  <c r="AA33" s="1"/>
  <c r="X29"/>
  <c r="Z29" s="1"/>
  <c r="AA29" s="1"/>
  <c r="X25"/>
  <c r="Z25" s="1"/>
  <c r="AA25" s="1"/>
  <c r="X21"/>
  <c r="Z21" s="1"/>
  <c r="AA21" s="1"/>
  <c r="X17"/>
  <c r="Z17" s="1"/>
  <c r="AA17" s="1"/>
  <c r="X14"/>
  <c r="Z14" s="1"/>
  <c r="AA14" s="1"/>
  <c r="X10"/>
  <c r="Z10" s="1"/>
  <c r="AA10" s="1"/>
  <c r="X7"/>
  <c r="Z7" s="1"/>
  <c r="AA7" s="1"/>
  <c r="X54"/>
  <c r="Z54" s="1"/>
  <c r="AA54" s="1"/>
  <c r="X50"/>
  <c r="Z50" s="1"/>
  <c r="AA50" s="1"/>
  <c r="X52"/>
  <c r="Z52" s="1"/>
  <c r="AA52" s="1"/>
  <c r="U18" i="1"/>
  <c r="X18" s="1"/>
  <c r="Z18" s="1"/>
  <c r="AA18" s="1"/>
  <c r="U22"/>
  <c r="U10"/>
  <c r="U7"/>
  <c r="X7" s="1"/>
  <c r="Z7" s="1"/>
  <c r="AA7" s="1"/>
  <c r="U71"/>
  <c r="U90"/>
  <c r="U67"/>
  <c r="X67" s="1"/>
  <c r="Z67" s="1"/>
  <c r="AA67" s="1"/>
  <c r="U95"/>
  <c r="X95" s="1"/>
  <c r="Z95" s="1"/>
  <c r="AA95" s="1"/>
  <c r="U47"/>
  <c r="X47" s="1"/>
  <c r="Z47" s="1"/>
  <c r="AA47" s="1"/>
  <c r="U8"/>
  <c r="X8" s="1"/>
  <c r="Z8" s="1"/>
  <c r="AA8" s="1"/>
  <c r="U15"/>
  <c r="X15" s="1"/>
  <c r="Z15" s="1"/>
  <c r="U29"/>
  <c r="X29" s="1"/>
  <c r="Z29" s="1"/>
  <c r="AA29" s="1"/>
  <c r="U33"/>
  <c r="X33" s="1"/>
  <c r="Z33" s="1"/>
  <c r="AA33" s="1"/>
  <c r="U55"/>
  <c r="X55" s="1"/>
  <c r="Z55" s="1"/>
  <c r="AA55" s="1"/>
  <c r="U12"/>
  <c r="X12" s="1"/>
  <c r="Z12" s="1"/>
  <c r="AA12" s="1"/>
  <c r="U81"/>
  <c r="X81" s="1"/>
  <c r="Z81" s="1"/>
  <c r="AA81" s="1"/>
  <c r="X98"/>
  <c r="Z98" s="1"/>
  <c r="AA98" s="1"/>
  <c r="X91"/>
  <c r="Z91" s="1"/>
  <c r="AA91" s="1"/>
  <c r="X84"/>
  <c r="Z84" s="1"/>
  <c r="AA84" s="1"/>
  <c r="X77"/>
  <c r="Z77" s="1"/>
  <c r="AA77" s="1"/>
  <c r="X101"/>
  <c r="Z101" s="1"/>
  <c r="AA101" s="1"/>
  <c r="X97"/>
  <c r="Z97" s="1"/>
  <c r="AA97" s="1"/>
  <c r="X94"/>
  <c r="Z94" s="1"/>
  <c r="AA94" s="1"/>
  <c r="X90"/>
  <c r="Z90" s="1"/>
  <c r="AA90" s="1"/>
  <c r="X87"/>
  <c r="Z87" s="1"/>
  <c r="AA87" s="1"/>
  <c r="X83"/>
  <c r="Z83" s="1"/>
  <c r="AA83" s="1"/>
  <c r="X80"/>
  <c r="Z80" s="1"/>
  <c r="AA80" s="1"/>
  <c r="X76"/>
  <c r="Z76" s="1"/>
  <c r="AA76" s="1"/>
  <c r="X73"/>
  <c r="Z73" s="1"/>
  <c r="AA73" s="1"/>
  <c r="X69"/>
  <c r="Z69" s="1"/>
  <c r="AA69" s="1"/>
  <c r="X65"/>
  <c r="Z65" s="1"/>
  <c r="AA65" s="1"/>
  <c r="X61"/>
  <c r="Z61" s="1"/>
  <c r="AA61" s="1"/>
  <c r="X58"/>
  <c r="Z58" s="1"/>
  <c r="AA58" s="1"/>
  <c r="X54"/>
  <c r="Z54" s="1"/>
  <c r="AA54" s="1"/>
  <c r="X43"/>
  <c r="Z43" s="1"/>
  <c r="AA43" s="1"/>
  <c r="X39"/>
  <c r="Z39" s="1"/>
  <c r="AA39" s="1"/>
  <c r="X34"/>
  <c r="Z34" s="1"/>
  <c r="AA34" s="1"/>
  <c r="X30"/>
  <c r="Z30" s="1"/>
  <c r="AA30" s="1"/>
  <c r="X26"/>
  <c r="Z26" s="1"/>
  <c r="AA26" s="1"/>
  <c r="X22"/>
  <c r="Z22" s="1"/>
  <c r="AA22" s="1"/>
  <c r="X10"/>
  <c r="Z10" s="1"/>
  <c r="AA10" s="1"/>
  <c r="X6"/>
  <c r="Z6" s="1"/>
  <c r="AA6" s="1"/>
  <c r="X100"/>
  <c r="Z100" s="1"/>
  <c r="AA100" s="1"/>
  <c r="X96"/>
  <c r="Z96" s="1"/>
  <c r="AA96" s="1"/>
  <c r="X93"/>
  <c r="Z93" s="1"/>
  <c r="AA93" s="1"/>
  <c r="X89"/>
  <c r="Z89" s="1"/>
  <c r="AA89" s="1"/>
  <c r="X86"/>
  <c r="Z86" s="1"/>
  <c r="AA86" s="1"/>
  <c r="X79"/>
  <c r="Z79" s="1"/>
  <c r="AA79" s="1"/>
  <c r="X75"/>
  <c r="Z75" s="1"/>
  <c r="AA75" s="1"/>
  <c r="X99"/>
  <c r="Z99" s="1"/>
  <c r="AA99" s="1"/>
  <c r="X92"/>
  <c r="Z92" s="1"/>
  <c r="AA92" s="1"/>
  <c r="X88"/>
  <c r="Z88" s="1"/>
  <c r="AA88" s="1"/>
  <c r="X85"/>
  <c r="Z85" s="1"/>
  <c r="AA85" s="1"/>
  <c r="X82"/>
  <c r="Z82" s="1"/>
  <c r="AA82" s="1"/>
  <c r="X78"/>
  <c r="Z78" s="1"/>
  <c r="AA78" s="1"/>
  <c r="X74"/>
  <c r="Z74" s="1"/>
  <c r="AA74" s="1"/>
  <c r="X71"/>
  <c r="Z71" s="1"/>
  <c r="AA71" s="1"/>
  <c r="X63"/>
  <c r="Z63" s="1"/>
  <c r="AA63" s="1"/>
  <c r="X59"/>
  <c r="Z59" s="1"/>
  <c r="AA59" s="1"/>
  <c r="X56"/>
  <c r="Z56" s="1"/>
  <c r="AA56" s="1"/>
  <c r="X52"/>
  <c r="Z52" s="1"/>
  <c r="AA52" s="1"/>
  <c r="X49"/>
  <c r="Z49" s="1"/>
  <c r="AA49" s="1"/>
  <c r="X45"/>
  <c r="Z45" s="1"/>
  <c r="AA45" s="1"/>
  <c r="X41"/>
  <c r="Z41" s="1"/>
  <c r="AA41" s="1"/>
  <c r="X32"/>
  <c r="Z32" s="1"/>
  <c r="AA32" s="1"/>
  <c r="X28"/>
  <c r="Z28" s="1"/>
  <c r="AA28" s="1"/>
  <c r="X24"/>
  <c r="Z24" s="1"/>
  <c r="AA24" s="1"/>
  <c r="X20"/>
  <c r="Z20" s="1"/>
  <c r="AA20" s="1"/>
  <c r="X16"/>
  <c r="Z16" s="1"/>
  <c r="AA16" s="1"/>
  <c r="X14"/>
  <c r="Z14" s="1"/>
  <c r="AA14" s="1"/>
  <c r="X11"/>
  <c r="Z11" s="1"/>
  <c r="AA11" s="1"/>
  <c r="X13"/>
  <c r="Z13" s="1"/>
  <c r="AA13" s="1"/>
  <c r="AA15" l="1"/>
  <c r="T5" i="2" l="1"/>
  <c r="T142" s="1"/>
  <c r="S5"/>
  <c r="S142" s="1"/>
  <c r="R5"/>
  <c r="R142" s="1"/>
  <c r="Q5"/>
  <c r="Q142" s="1"/>
  <c r="P5"/>
  <c r="P142" s="1"/>
  <c r="O5"/>
  <c r="O142" s="1"/>
  <c r="T5" i="1"/>
  <c r="T102" s="1"/>
  <c r="S5"/>
  <c r="S102" s="1"/>
  <c r="R5"/>
  <c r="R102" s="1"/>
  <c r="Q5"/>
  <c r="Q102" s="1"/>
  <c r="P5"/>
  <c r="P102" s="1"/>
  <c r="Y5" i="2" l="1"/>
  <c r="Y142" s="1"/>
  <c r="Y5" i="1"/>
  <c r="Y102" s="1"/>
  <c r="U5" i="2"/>
  <c r="U142" s="1"/>
  <c r="K10" i="3"/>
  <c r="J10"/>
  <c r="I10"/>
  <c r="H10"/>
  <c r="Q9"/>
  <c r="P9"/>
  <c r="Q8"/>
  <c r="P8"/>
  <c r="Q7"/>
  <c r="P7"/>
  <c r="A7"/>
  <c r="A8" s="1"/>
  <c r="Q6"/>
  <c r="P6"/>
  <c r="Q5"/>
  <c r="P5"/>
  <c r="P10" l="1"/>
  <c r="U5"/>
  <c r="W6"/>
  <c r="X6" s="1"/>
  <c r="Y6" s="1"/>
  <c r="U6"/>
  <c r="W7"/>
  <c r="X7" s="1"/>
  <c r="Y7" s="1"/>
  <c r="U7"/>
  <c r="W8"/>
  <c r="X8" s="1"/>
  <c r="Y8" s="1"/>
  <c r="U8"/>
  <c r="W9"/>
  <c r="X9" s="1"/>
  <c r="Y9" s="1"/>
  <c r="U9"/>
  <c r="X5" i="2"/>
  <c r="Q10" i="3"/>
  <c r="W5"/>
  <c r="Z5" i="2" l="1"/>
  <c r="X142"/>
  <c r="W10" i="3"/>
  <c r="U10"/>
  <c r="X5"/>
  <c r="X10" s="1"/>
  <c r="AA5" i="2" l="1"/>
  <c r="AA142" s="1"/>
  <c r="Z142"/>
  <c r="Y5" i="3"/>
  <c r="Y10" s="1"/>
  <c r="U5" i="1" l="1"/>
  <c r="U102" s="1"/>
  <c r="O5"/>
  <c r="O102" s="1"/>
  <c r="X5" l="1"/>
  <c r="X102" s="1"/>
  <c r="Z5" l="1"/>
  <c r="O5" i="3"/>
  <c r="O10" s="1"/>
  <c r="AA5" i="1" l="1"/>
  <c r="AA102" s="1"/>
  <c r="Z102"/>
</calcChain>
</file>

<file path=xl/sharedStrings.xml><?xml version="1.0" encoding="utf-8"?>
<sst xmlns="http://schemas.openxmlformats.org/spreadsheetml/2006/main" count="1105" uniqueCount="732">
  <si>
    <t>S.No.</t>
  </si>
  <si>
    <t xml:space="preserve">Name </t>
  </si>
  <si>
    <t xml:space="preserve">ID NO </t>
  </si>
  <si>
    <t xml:space="preserve">Bank Ac No </t>
  </si>
  <si>
    <t xml:space="preserve">Esic No </t>
  </si>
  <si>
    <t xml:space="preserve">UAN No </t>
  </si>
  <si>
    <t xml:space="preserve">Month Days </t>
  </si>
  <si>
    <t xml:space="preserve">HRA </t>
  </si>
  <si>
    <t xml:space="preserve">Bouns </t>
  </si>
  <si>
    <t xml:space="preserve">Leave </t>
  </si>
  <si>
    <t xml:space="preserve">Special Allowance </t>
  </si>
  <si>
    <t xml:space="preserve">Total </t>
  </si>
  <si>
    <t>Basic +DA</t>
  </si>
  <si>
    <t xml:space="preserve">EARNED BASIC +DA </t>
  </si>
  <si>
    <t>EARNED HRA</t>
  </si>
  <si>
    <t xml:space="preserve">EARNED BOUNS </t>
  </si>
  <si>
    <t xml:space="preserve">EARNED LEAVE </t>
  </si>
  <si>
    <t>TOTAL</t>
  </si>
  <si>
    <t>ADV</t>
  </si>
  <si>
    <t>REGISTER OF WAGES</t>
  </si>
  <si>
    <t>Designation : HK</t>
  </si>
  <si>
    <t>Form V</t>
  </si>
  <si>
    <t>Name &amp; Address Of Principal Employer : Venkateshwar Hospital, Dwarka Sec.18 A , New Delhi-110075</t>
  </si>
  <si>
    <t>Rule (29) (1)</t>
  </si>
  <si>
    <t>Designation : PCA</t>
  </si>
  <si>
    <t>S.NO</t>
  </si>
  <si>
    <t>NAME</t>
  </si>
  <si>
    <t>A/C NO.</t>
  </si>
  <si>
    <t>IFSC CODE</t>
  </si>
  <si>
    <t xml:space="preserve">MONTH DAYS </t>
  </si>
  <si>
    <t xml:space="preserve">WORKING DAYS </t>
  </si>
  <si>
    <t>BASIC+DA</t>
  </si>
  <si>
    <t xml:space="preserve">GROSS TOTAL </t>
  </si>
  <si>
    <t xml:space="preserve">BASIC+DA EARNED </t>
  </si>
  <si>
    <t xml:space="preserve">HRA EARNED </t>
  </si>
  <si>
    <t>ESIC@0.75%</t>
  </si>
  <si>
    <t>EPF@12%</t>
  </si>
  <si>
    <t>ADVANCE</t>
  </si>
  <si>
    <t xml:space="preserve">TOTAL DED. </t>
  </si>
  <si>
    <t>NET AMOUNT</t>
  </si>
  <si>
    <t>SIGNATURE</t>
  </si>
  <si>
    <t xml:space="preserve">Designation : Supervisor </t>
  </si>
  <si>
    <t>DESIG</t>
  </si>
  <si>
    <t>EMP. CODE</t>
  </si>
  <si>
    <t>FATHER NAME</t>
  </si>
  <si>
    <t xml:space="preserve">TOTAL EARNED WAGES </t>
  </si>
  <si>
    <t>PF</t>
  </si>
  <si>
    <t>SUP</t>
  </si>
  <si>
    <t>SMD-959</t>
  </si>
  <si>
    <t>PANKAJ MISHRA</t>
  </si>
  <si>
    <t>PURUSOTTAM SINGH</t>
  </si>
  <si>
    <t>SMD-01299</t>
  </si>
  <si>
    <t>KARAM SINGH</t>
  </si>
  <si>
    <t>21250100032613</t>
  </si>
  <si>
    <t>BARB0TRDNAW</t>
  </si>
  <si>
    <t>SMD-242</t>
  </si>
  <si>
    <t>MONU</t>
  </si>
  <si>
    <t>SURESH</t>
  </si>
  <si>
    <t>HDFC0001338</t>
  </si>
  <si>
    <t>SMD-297</t>
  </si>
  <si>
    <t xml:space="preserve">MANOJ PANDEY </t>
  </si>
  <si>
    <t>BHAGWAN PANDEY</t>
  </si>
  <si>
    <t>ICIC0007322</t>
  </si>
  <si>
    <t>SMD-1279</t>
  </si>
  <si>
    <t>KRISHNA</t>
  </si>
  <si>
    <t>102591900018239</t>
  </si>
  <si>
    <t>YESB0001025</t>
  </si>
  <si>
    <t>Working Days</t>
  </si>
  <si>
    <t>EARNED SPL ALL</t>
  </si>
  <si>
    <t>TOTAL DED</t>
  </si>
  <si>
    <t>NET PAY</t>
  </si>
  <si>
    <t>SMD-1359</t>
  </si>
  <si>
    <t>SMD-1352</t>
  </si>
  <si>
    <t>SMD-1354</t>
  </si>
  <si>
    <t>SMD-1355</t>
  </si>
  <si>
    <t>SMD-1353</t>
  </si>
  <si>
    <t>SMD-1358</t>
  </si>
  <si>
    <t>SMD-803</t>
  </si>
  <si>
    <t>SMD-911</t>
  </si>
  <si>
    <t>SMD-912</t>
  </si>
  <si>
    <t>SMD-915</t>
  </si>
  <si>
    <t>SMD-921</t>
  </si>
  <si>
    <t>SMD-924</t>
  </si>
  <si>
    <t>SMD-927</t>
  </si>
  <si>
    <t>SMD-935</t>
  </si>
  <si>
    <t>SMD-954</t>
  </si>
  <si>
    <t>SMD-982</t>
  </si>
  <si>
    <t>SMD-989</t>
  </si>
  <si>
    <t>SMD-995</t>
  </si>
  <si>
    <t>SMD-996</t>
  </si>
  <si>
    <t>SMD-997</t>
  </si>
  <si>
    <t>SMD-1002</t>
  </si>
  <si>
    <t>SMD-1009</t>
  </si>
  <si>
    <t>SMD-1015</t>
  </si>
  <si>
    <t>SMD-1018</t>
  </si>
  <si>
    <t>SMD-1022</t>
  </si>
  <si>
    <t>SMD-1029</t>
  </si>
  <si>
    <t>SMD-1364</t>
  </si>
  <si>
    <t>SMD-1057</t>
  </si>
  <si>
    <t>SMD-1061</t>
  </si>
  <si>
    <t>SMD-1062</t>
  </si>
  <si>
    <t>SMD-1063</t>
  </si>
  <si>
    <t>SMD-1077</t>
  </si>
  <si>
    <t>SMD-1081</t>
  </si>
  <si>
    <t>SMD-1086</t>
  </si>
  <si>
    <t>SMD-1097</t>
  </si>
  <si>
    <t>SMD-1101</t>
  </si>
  <si>
    <t>SMD-1107</t>
  </si>
  <si>
    <t>SMD-1109</t>
  </si>
  <si>
    <t>SMD-1110</t>
  </si>
  <si>
    <t>SMD-1124</t>
  </si>
  <si>
    <t>SMD-1135</t>
  </si>
  <si>
    <t>SMD-1157</t>
  </si>
  <si>
    <t>SMD-1160</t>
  </si>
  <si>
    <t>SMD-1170</t>
  </si>
  <si>
    <t>SMD-1171</t>
  </si>
  <si>
    <t>SMD-1172</t>
  </si>
  <si>
    <t>SMD-1177</t>
  </si>
  <si>
    <t>SMD-1179</t>
  </si>
  <si>
    <t>SMD-1182</t>
  </si>
  <si>
    <t>SMD-1186</t>
  </si>
  <si>
    <t>SMD-1201</t>
  </si>
  <si>
    <t>SMD-1203</t>
  </si>
  <si>
    <t>SMD-1204</t>
  </si>
  <si>
    <t>SMD-1209</t>
  </si>
  <si>
    <t>SMD-1215</t>
  </si>
  <si>
    <t>SMD-1219</t>
  </si>
  <si>
    <t>SMD-1222</t>
  </si>
  <si>
    <t>SMD-1226</t>
  </si>
  <si>
    <t>SMD-1229</t>
  </si>
  <si>
    <t>SMD-1232</t>
  </si>
  <si>
    <t>SMD-1233</t>
  </si>
  <si>
    <t>SMD-1238</t>
  </si>
  <si>
    <t>SMD-1245</t>
  </si>
  <si>
    <t>SMD-1247</t>
  </si>
  <si>
    <t>SMD-1250</t>
  </si>
  <si>
    <t>SMD-1257</t>
  </si>
  <si>
    <t>SMD-1259</t>
  </si>
  <si>
    <t>SMD-1260</t>
  </si>
  <si>
    <t>SMD-1266</t>
  </si>
  <si>
    <t>SMD-1281</t>
  </si>
  <si>
    <t>SMD-1284</t>
  </si>
  <si>
    <t>SMD-1285</t>
  </si>
  <si>
    <t>SMD-1286</t>
  </si>
  <si>
    <t>SMD-1287</t>
  </si>
  <si>
    <t>SMD-1288</t>
  </si>
  <si>
    <t>SMD-1291</t>
  </si>
  <si>
    <t>SMD-1292</t>
  </si>
  <si>
    <t>SMD-1298</t>
  </si>
  <si>
    <t>SMD-1300</t>
  </si>
  <si>
    <t>SMD-1306</t>
  </si>
  <si>
    <t>SMD1308</t>
  </si>
  <si>
    <t>SMD-1116</t>
  </si>
  <si>
    <t>SMD-1311</t>
  </si>
  <si>
    <t>SMD-1314</t>
  </si>
  <si>
    <t>SMD-1307</t>
  </si>
  <si>
    <t>SMD-1318</t>
  </si>
  <si>
    <t>SMD-1329</t>
  </si>
  <si>
    <t>SMD-1324</t>
  </si>
  <si>
    <t>SMD-1316</t>
  </si>
  <si>
    <t>SMD-1317</t>
  </si>
  <si>
    <t>SMD-1331</t>
  </si>
  <si>
    <t>SMD-1328</t>
  </si>
  <si>
    <t>SMD-1340</t>
  </si>
  <si>
    <t>MD AFROJ</t>
  </si>
  <si>
    <t>HAWALDAR</t>
  </si>
  <si>
    <t>ANIL</t>
  </si>
  <si>
    <t>SUNITA</t>
  </si>
  <si>
    <t>RADHA DEVI</t>
  </si>
  <si>
    <t>RAJESH</t>
  </si>
  <si>
    <t>BIRENDER</t>
  </si>
  <si>
    <t>PANKAJ</t>
  </si>
  <si>
    <t>MUKESH</t>
  </si>
  <si>
    <t>KAMLESH</t>
  </si>
  <si>
    <t>GERESH CHANDRA</t>
  </si>
  <si>
    <t>CHANDU SAHU</t>
  </si>
  <si>
    <t>SURENDER DAS</t>
  </si>
  <si>
    <t>REKHA</t>
  </si>
  <si>
    <t>SEEMA DEVI</t>
  </si>
  <si>
    <t>ARUN KUMAR</t>
  </si>
  <si>
    <t>NARENDER</t>
  </si>
  <si>
    <t>SUNITA DEVI</t>
  </si>
  <si>
    <t xml:space="preserve">SANJAY </t>
  </si>
  <si>
    <t>BABITA</t>
  </si>
  <si>
    <t>VINOD KUMAR</t>
  </si>
  <si>
    <t>SONU NISHAD</t>
  </si>
  <si>
    <t>RAMAKANT SINGH</t>
  </si>
  <si>
    <t>IMRAN</t>
  </si>
  <si>
    <t>SUNNY</t>
  </si>
  <si>
    <t>MAMTA</t>
  </si>
  <si>
    <t>SANJAY BAIRWA</t>
  </si>
  <si>
    <t>AMARJEET KUMAR</t>
  </si>
  <si>
    <t>SARVAN KUMAR</t>
  </si>
  <si>
    <t>KAMLESH KUMAR</t>
  </si>
  <si>
    <t>POONAM</t>
  </si>
  <si>
    <t>DIBYA BAA</t>
  </si>
  <si>
    <t>BHARATI</t>
  </si>
  <si>
    <t>ASHA</t>
  </si>
  <si>
    <t>RAMASANKAR</t>
  </si>
  <si>
    <t>MD SABBIR</t>
  </si>
  <si>
    <t>RAHUL</t>
  </si>
  <si>
    <t>SAMEER</t>
  </si>
  <si>
    <t>YASMEEN</t>
  </si>
  <si>
    <t>PRADEEP</t>
  </si>
  <si>
    <t>REENA</t>
  </si>
  <si>
    <t>SURENDER</t>
  </si>
  <si>
    <t>PRIYANKA</t>
  </si>
  <si>
    <t>SUDHA CHOUDHARY</t>
  </si>
  <si>
    <t>GOUTAM SAH</t>
  </si>
  <si>
    <t>RAJKUMARI</t>
  </si>
  <si>
    <t>RAMAN JHA</t>
  </si>
  <si>
    <t>NIRMLA DEVI</t>
  </si>
  <si>
    <t>AJEET KUMAR</t>
  </si>
  <si>
    <t>SHIV KUMARI</t>
  </si>
  <si>
    <t>VIKASH</t>
  </si>
  <si>
    <t>MALTI</t>
  </si>
  <si>
    <t>ANUJ SINGH</t>
  </si>
  <si>
    <t xml:space="preserve">RAMAKANT </t>
  </si>
  <si>
    <t>SUMIT PASWAN</t>
  </si>
  <si>
    <t>BIJAY TOPPU</t>
  </si>
  <si>
    <t>HEMRAJ THAPA</t>
  </si>
  <si>
    <t>ANITA YADAV</t>
  </si>
  <si>
    <t>PRATIBHA DEVI</t>
  </si>
  <si>
    <t>SONI</t>
  </si>
  <si>
    <t>GAJJU SINGH</t>
  </si>
  <si>
    <t>PRIYADAS DAHIRA</t>
  </si>
  <si>
    <t>INDU KUMARI</t>
  </si>
  <si>
    <t>NANDAN JHA</t>
  </si>
  <si>
    <t>MAMTA CHAUHAN</t>
  </si>
  <si>
    <t>SANKAR PRADHAN</t>
  </si>
  <si>
    <t>BALAM SINGH</t>
  </si>
  <si>
    <t>TINKU</t>
  </si>
  <si>
    <t>PHOOL KUMRI</t>
  </si>
  <si>
    <t xml:space="preserve">RAMESH TANTI </t>
  </si>
  <si>
    <t>RAMCHARAN RAJAK</t>
  </si>
  <si>
    <t>SANJAY RAM</t>
  </si>
  <si>
    <t>BIKASH KUMAR</t>
  </si>
  <si>
    <t xml:space="preserve">DHRAMVEER </t>
  </si>
  <si>
    <t>CHAND SINGH</t>
  </si>
  <si>
    <t>DHANJAY KUMAR</t>
  </si>
  <si>
    <t>VEENA</t>
  </si>
  <si>
    <t>ROSHAN</t>
  </si>
  <si>
    <t>PORMILA</t>
  </si>
  <si>
    <t>SANDEEP PAL</t>
  </si>
  <si>
    <t>SANDEEP</t>
  </si>
  <si>
    <t>KAPIL</t>
  </si>
  <si>
    <t>AJEET</t>
  </si>
  <si>
    <t>DILIP</t>
  </si>
  <si>
    <t>DEVENDRA</t>
  </si>
  <si>
    <t>SMD-1369</t>
  </si>
  <si>
    <t>SMD-1357</t>
  </si>
  <si>
    <t>SMD-1356</t>
  </si>
  <si>
    <t>SMD-813</t>
  </si>
  <si>
    <t>SMD-822</t>
  </si>
  <si>
    <t>SMD-840</t>
  </si>
  <si>
    <t>SMD-848</t>
  </si>
  <si>
    <t>SMD-852</t>
  </si>
  <si>
    <t>SMD-860</t>
  </si>
  <si>
    <t>SMD-898</t>
  </si>
  <si>
    <t>SMD-1321</t>
  </si>
  <si>
    <t>SMD-903</t>
  </si>
  <si>
    <t>SMD-904</t>
  </si>
  <si>
    <t>SMD-905</t>
  </si>
  <si>
    <t>SMD-906</t>
  </si>
  <si>
    <t>SMD-908</t>
  </si>
  <si>
    <t>SMD-909</t>
  </si>
  <si>
    <t>SMD-934</t>
  </si>
  <si>
    <t>SMD-960</t>
  </si>
  <si>
    <t>SMD-974</t>
  </si>
  <si>
    <t>SMD-975</t>
  </si>
  <si>
    <t>SMD-999</t>
  </si>
  <si>
    <t>SMD-1001</t>
  </si>
  <si>
    <t>SMD-1003</t>
  </si>
  <si>
    <t>SMD-1004</t>
  </si>
  <si>
    <t>SMD-1005</t>
  </si>
  <si>
    <t>SMD-1008</t>
  </si>
  <si>
    <t>SMD-1011</t>
  </si>
  <si>
    <t>SMD-1024</t>
  </si>
  <si>
    <t>SMD-1027</t>
  </si>
  <si>
    <t>SMD-1360</t>
  </si>
  <si>
    <t>SMD-1068</t>
  </si>
  <si>
    <t>SMD-1070</t>
  </si>
  <si>
    <t>SMD-1071</t>
  </si>
  <si>
    <t>SMD-1072</t>
  </si>
  <si>
    <t>SMD-1073</t>
  </si>
  <si>
    <t>SMD-1075</t>
  </si>
  <si>
    <t>SMD-1078</t>
  </si>
  <si>
    <t>SMD-1089</t>
  </si>
  <si>
    <t>SMD-1090</t>
  </si>
  <si>
    <t>SMD-1091</t>
  </si>
  <si>
    <t>SMD-1092</t>
  </si>
  <si>
    <t>SMD-1093</t>
  </si>
  <si>
    <t>SMD-1095</t>
  </si>
  <si>
    <t>SMD-1102</t>
  </si>
  <si>
    <t>SMD-1111</t>
  </si>
  <si>
    <t>SMD-1148</t>
  </si>
  <si>
    <t>SMD-1150</t>
  </si>
  <si>
    <t>SMD-1155</t>
  </si>
  <si>
    <t>SMD-1158</t>
  </si>
  <si>
    <t>SMD-1161</t>
  </si>
  <si>
    <t>SMD-1162</t>
  </si>
  <si>
    <t>SMD-1164</t>
  </si>
  <si>
    <t>SMD-1167</t>
  </si>
  <si>
    <t>SMD-1174</t>
  </si>
  <si>
    <t>SMD-1175</t>
  </si>
  <si>
    <t>SMD-1176</t>
  </si>
  <si>
    <t>SMD-1181</t>
  </si>
  <si>
    <t>SMD-1185</t>
  </si>
  <si>
    <t>SMD-1190</t>
  </si>
  <si>
    <t>SMD-1191</t>
  </si>
  <si>
    <t>SMD-1194</t>
  </si>
  <si>
    <t>SMD-1196</t>
  </si>
  <si>
    <t>SMD-1202</t>
  </si>
  <si>
    <t>SMD-1205</t>
  </si>
  <si>
    <t>SMD-1208</t>
  </si>
  <si>
    <t>SMD-1210</t>
  </si>
  <si>
    <t>SMD-1216</t>
  </si>
  <si>
    <t>SMD-1218</t>
  </si>
  <si>
    <t>SMD-1221</t>
  </si>
  <si>
    <t>SMD-1223</t>
  </si>
  <si>
    <t>SMD-1224</t>
  </si>
  <si>
    <t>SMD-1225</t>
  </si>
  <si>
    <t>SMD-1227</t>
  </si>
  <si>
    <t>SMD-1228</t>
  </si>
  <si>
    <t>SMD-1230</t>
  </si>
  <si>
    <t>SMD-1234</t>
  </si>
  <si>
    <t>SMD-1235</t>
  </si>
  <si>
    <t>SMD-1236</t>
  </si>
  <si>
    <t>SMD-1237</t>
  </si>
  <si>
    <t>SMD-1240</t>
  </si>
  <si>
    <t>SMD-1241</t>
  </si>
  <si>
    <t>SMD-1243</t>
  </si>
  <si>
    <t>SMD-1244</t>
  </si>
  <si>
    <t>SMD-1249</t>
  </si>
  <si>
    <t>SMD-1251</t>
  </si>
  <si>
    <t>SMD-1254</t>
  </si>
  <si>
    <t>SMD-1255</t>
  </si>
  <si>
    <t>SMD-1261</t>
  </si>
  <si>
    <t>SMD-1262</t>
  </si>
  <si>
    <t>SMD-1263</t>
  </si>
  <si>
    <t>SMD-1264</t>
  </si>
  <si>
    <t>SMD-1265</t>
  </si>
  <si>
    <t>SMD-1268</t>
  </si>
  <si>
    <t>SMD-1269</t>
  </si>
  <si>
    <t>SMD-1270</t>
  </si>
  <si>
    <t>SMD-1271</t>
  </si>
  <si>
    <t>SMD-1272</t>
  </si>
  <si>
    <t>SMD-1275</t>
  </si>
  <si>
    <t>SMD-1277</t>
  </si>
  <si>
    <t>SMD-1278</t>
  </si>
  <si>
    <t>SMD-1282</t>
  </si>
  <si>
    <t>SMD-1283</t>
  </si>
  <si>
    <t>SMD-1289</t>
  </si>
  <si>
    <t>SMD-1290</t>
  </si>
  <si>
    <t>SMD-1293</t>
  </si>
  <si>
    <t>SMD-1295</t>
  </si>
  <si>
    <t>SMD-1297</t>
  </si>
  <si>
    <t>SMD-1312</t>
  </si>
  <si>
    <t>SMD-986</t>
  </si>
  <si>
    <t>SMD-1152</t>
  </si>
  <si>
    <t>SMD-1320</t>
  </si>
  <si>
    <t>SMD-1327</t>
  </si>
  <si>
    <t>SMD-1147</t>
  </si>
  <si>
    <t>SMD-1325</t>
  </si>
  <si>
    <t>SMD-1322</t>
  </si>
  <si>
    <t>SMD-1333</t>
  </si>
  <si>
    <t>SMD-1121</t>
  </si>
  <si>
    <t>SMD-1334</t>
  </si>
  <si>
    <t>SMD-1336</t>
  </si>
  <si>
    <t>SMD-1348</t>
  </si>
  <si>
    <t>SMD-1349</t>
  </si>
  <si>
    <t>SMD-1350</t>
  </si>
  <si>
    <t>SMD-1351</t>
  </si>
  <si>
    <t>SMD-1344</t>
  </si>
  <si>
    <t>SMD-1361</t>
  </si>
  <si>
    <t>SMD-1362</t>
  </si>
  <si>
    <t>SMD- 1363</t>
  </si>
  <si>
    <t>SMD-1371</t>
  </si>
  <si>
    <t>NISHU</t>
  </si>
  <si>
    <t>ARTI GAUTAM</t>
  </si>
  <si>
    <t>DEEPAK</t>
  </si>
  <si>
    <t>NITIN KUMAR</t>
  </si>
  <si>
    <t>PURUSHOTTAM</t>
  </si>
  <si>
    <t>AMIT KUMAR</t>
  </si>
  <si>
    <t>YASMIN</t>
  </si>
  <si>
    <t>DEEPAK KUAMR</t>
  </si>
  <si>
    <t>KAJAL NAYAK</t>
  </si>
  <si>
    <t>VIKRAM</t>
  </si>
  <si>
    <t>VINOD SINGH</t>
  </si>
  <si>
    <t>RAHUL KUMAR</t>
  </si>
  <si>
    <t>SAROJ</t>
  </si>
  <si>
    <t>SUSHMA MISHRA</t>
  </si>
  <si>
    <t>NARESH SHRMA</t>
  </si>
  <si>
    <t>RANJAN</t>
  </si>
  <si>
    <t>KAVITA SHUKLA</t>
  </si>
  <si>
    <t>UTTAM</t>
  </si>
  <si>
    <t>DILAWAR</t>
  </si>
  <si>
    <t>OMKAR SINGH</t>
  </si>
  <si>
    <t>INDU</t>
  </si>
  <si>
    <t>SATAYAJIT SAROJ</t>
  </si>
  <si>
    <t>JASPAL</t>
  </si>
  <si>
    <t>NITIN MISHRA</t>
  </si>
  <si>
    <t>ASHWANI</t>
  </si>
  <si>
    <t>RAKESH</t>
  </si>
  <si>
    <t>AKHILESH</t>
  </si>
  <si>
    <t>RUBI</t>
  </si>
  <si>
    <t>SHARDA</t>
  </si>
  <si>
    <t>GUDDU</t>
  </si>
  <si>
    <t>HASIDA KHATOON</t>
  </si>
  <si>
    <t>SHYAM SINGH</t>
  </si>
  <si>
    <t>DASHRATH KUMAR</t>
  </si>
  <si>
    <t>CHANDAN TIWARI</t>
  </si>
  <si>
    <t>PARVINDER</t>
  </si>
  <si>
    <t>RAHUL DAS</t>
  </si>
  <si>
    <t>LOKESH</t>
  </si>
  <si>
    <t>RAVI SHANKAR</t>
  </si>
  <si>
    <t>SANGAMA</t>
  </si>
  <si>
    <t>LALITA</t>
  </si>
  <si>
    <t>VIKKY</t>
  </si>
  <si>
    <t>PINKU</t>
  </si>
  <si>
    <t>ASHOK</t>
  </si>
  <si>
    <t>ROHAN</t>
  </si>
  <si>
    <t>AMARJEET</t>
  </si>
  <si>
    <t>RAKESH SINGH</t>
  </si>
  <si>
    <t>ARUN GUPTA</t>
  </si>
  <si>
    <t>SUSHMA</t>
  </si>
  <si>
    <t>ANISH</t>
  </si>
  <si>
    <t>GEETA DEVI</t>
  </si>
  <si>
    <t>SANDHYA</t>
  </si>
  <si>
    <t>SUSHAMA</t>
  </si>
  <si>
    <t>NEERAJ KUMAR</t>
  </si>
  <si>
    <t>DIVYANSH</t>
  </si>
  <si>
    <t>PARSHANT</t>
  </si>
  <si>
    <t>PANKAJ KUMAR</t>
  </si>
  <si>
    <t>RUCHI JHA</t>
  </si>
  <si>
    <t>SANDEEP KUMAR</t>
  </si>
  <si>
    <t>MAGIRITA LAKRA</t>
  </si>
  <si>
    <t>MONIKA KUMARI</t>
  </si>
  <si>
    <t>JANUKA KARKI</t>
  </si>
  <si>
    <t>AMRESH KUMAR</t>
  </si>
  <si>
    <t>PARVEEN PAL</t>
  </si>
  <si>
    <t>DIPENDRA SARU</t>
  </si>
  <si>
    <t>SHYAMVEER</t>
  </si>
  <si>
    <t>JAGRATI KUMARI</t>
  </si>
  <si>
    <t>UMA DEVI</t>
  </si>
  <si>
    <t>JAIVIND</t>
  </si>
  <si>
    <t>NEETU</t>
  </si>
  <si>
    <t>RICHA</t>
  </si>
  <si>
    <t>DOLLY</t>
  </si>
  <si>
    <t>SARITA</t>
  </si>
  <si>
    <t>SHILPA</t>
  </si>
  <si>
    <t>NAEM AHMED</t>
  </si>
  <si>
    <t>BALRAM KUMAR</t>
  </si>
  <si>
    <t>TRIDEV</t>
  </si>
  <si>
    <t>NIKHIL PADALIYA</t>
  </si>
  <si>
    <t>SONIYA</t>
  </si>
  <si>
    <t>ALPNA SHARMA</t>
  </si>
  <si>
    <t>MANISHA SHARMA</t>
  </si>
  <si>
    <t>RAJVATI</t>
  </si>
  <si>
    <t>ANCHAL</t>
  </si>
  <si>
    <t>UMED</t>
  </si>
  <si>
    <t>SNEHA</t>
  </si>
  <si>
    <t>ARVIND KUMAR</t>
  </si>
  <si>
    <t>NASEEMA BANO</t>
  </si>
  <si>
    <t>JITENDRA</t>
  </si>
  <si>
    <t>KIRAN</t>
  </si>
  <si>
    <t>NAVIN MAHTO</t>
  </si>
  <si>
    <t>HEMA</t>
  </si>
  <si>
    <t>SATISH KUMAR PAL</t>
  </si>
  <si>
    <t>INDERDEV</t>
  </si>
  <si>
    <t>ASHISH</t>
  </si>
  <si>
    <t>MANOJ KUMAR</t>
  </si>
  <si>
    <t>MANISH</t>
  </si>
  <si>
    <t>MANISHA</t>
  </si>
  <si>
    <t>VANDANA</t>
  </si>
  <si>
    <t>RAKESH KUMAR</t>
  </si>
  <si>
    <t>YASMEEN BEGUM</t>
  </si>
  <si>
    <t>ICIC0002355</t>
  </si>
  <si>
    <t>IFSC Code</t>
  </si>
  <si>
    <t>Uniform</t>
  </si>
  <si>
    <t>Bonus</t>
  </si>
  <si>
    <t>Leave</t>
  </si>
  <si>
    <t>Spl All</t>
  </si>
  <si>
    <t>Bonus Earned</t>
  </si>
  <si>
    <t>Leave Earned</t>
  </si>
  <si>
    <t>SPL All Earned</t>
  </si>
  <si>
    <t>PERIODS FROM 01 OCTOBER 2022 TO 31 OCTOBER 2022</t>
  </si>
  <si>
    <t>SMG/WR/10/2022</t>
  </si>
  <si>
    <t>Name of Establistment:SM WORKFORCE PVT LTD, TB-212 Capital Galleria, Bhiwadi, Alwar, Rajasthan-301019</t>
  </si>
  <si>
    <t>Name of Establistment:SM WORKFORCE PVT LTD, TB-212 Galleria, Bhiwadi, Alwar, Rajasthan-301019</t>
  </si>
  <si>
    <t>SMD-1373</t>
  </si>
  <si>
    <t>SMD-1280</t>
  </si>
  <si>
    <t>SMD-1305</t>
  </si>
  <si>
    <t>SMD-1338</t>
  </si>
  <si>
    <t>SMD-1372</t>
  </si>
  <si>
    <t>CHETAN</t>
  </si>
  <si>
    <t>SANJU MANI</t>
  </si>
  <si>
    <t>HARMESH</t>
  </si>
  <si>
    <t>KIRSH</t>
  </si>
  <si>
    <t>BRIJESGH</t>
  </si>
  <si>
    <t>SMD-1033</t>
  </si>
  <si>
    <t>SMD-1193</t>
  </si>
  <si>
    <t>SMD-1374</t>
  </si>
  <si>
    <t>SMD-1339</t>
  </si>
  <si>
    <t>SMD-1367</t>
  </si>
  <si>
    <t>SMD-1375</t>
  </si>
  <si>
    <t>SMD-1376</t>
  </si>
  <si>
    <t>NEELESH</t>
  </si>
  <si>
    <t>HARIOM</t>
  </si>
  <si>
    <t>RAVICHNDER</t>
  </si>
  <si>
    <t>OMKAR</t>
  </si>
  <si>
    <t>SHIKHA PAL</t>
  </si>
  <si>
    <t>BHUVNESH</t>
  </si>
  <si>
    <t>DIVYANSHU</t>
  </si>
  <si>
    <t>ARUN</t>
  </si>
  <si>
    <t>SACHIN</t>
  </si>
  <si>
    <t>SANDEEP LAKRA</t>
  </si>
  <si>
    <t>SUNDER</t>
  </si>
  <si>
    <t>UPNDER PAL</t>
  </si>
  <si>
    <t>DEVRATH</t>
  </si>
  <si>
    <t>UMESH</t>
  </si>
  <si>
    <t>GAYATRI</t>
  </si>
  <si>
    <t>KANCHAN</t>
  </si>
  <si>
    <t>GUDDI</t>
  </si>
  <si>
    <t>CHATANYA</t>
  </si>
  <si>
    <t>AYUSH</t>
  </si>
  <si>
    <t>MAFIYA</t>
  </si>
  <si>
    <t>KANCHAN WALIA</t>
  </si>
  <si>
    <t>VANDHNA</t>
  </si>
  <si>
    <t>BHUPENDER</t>
  </si>
  <si>
    <t>PARMOD</t>
  </si>
  <si>
    <t>HEM RAJ</t>
  </si>
  <si>
    <t>008701535080</t>
  </si>
  <si>
    <t>609910110003961</t>
  </si>
  <si>
    <t>008701535077</t>
  </si>
  <si>
    <t>025001016546</t>
  </si>
  <si>
    <t>0894104000100496</t>
  </si>
  <si>
    <t>126810100049787</t>
  </si>
  <si>
    <t>46260100011406</t>
  </si>
  <si>
    <t>520101265071118</t>
  </si>
  <si>
    <t>45248100006261</t>
  </si>
  <si>
    <t>217910100025422</t>
  </si>
  <si>
    <t>46268100003529</t>
  </si>
  <si>
    <t>55098100018732</t>
  </si>
  <si>
    <t>46790100002953</t>
  </si>
  <si>
    <t>4913000100033204</t>
  </si>
  <si>
    <t>47708100003445</t>
  </si>
  <si>
    <t>47700100008152</t>
  </si>
  <si>
    <t>235501506111</t>
  </si>
  <si>
    <t>235501505995</t>
  </si>
  <si>
    <t>697502010010519</t>
  </si>
  <si>
    <t>163901508294</t>
  </si>
  <si>
    <t>38415902338</t>
  </si>
  <si>
    <t>50082121007750</t>
  </si>
  <si>
    <t>36518887497</t>
  </si>
  <si>
    <t>235501506132</t>
  </si>
  <si>
    <t>50100365937130</t>
  </si>
  <si>
    <t>235501506067</t>
  </si>
  <si>
    <t>235501506003</t>
  </si>
  <si>
    <t>8938000400000033</t>
  </si>
  <si>
    <t>163901508301</t>
  </si>
  <si>
    <t>3154001501328447</t>
  </si>
  <si>
    <t>5502500101472601</t>
  </si>
  <si>
    <t>50100299419106</t>
  </si>
  <si>
    <t>235501506086</t>
  </si>
  <si>
    <t>20204556230</t>
  </si>
  <si>
    <t>881037306953</t>
  </si>
  <si>
    <t>39508616196</t>
  </si>
  <si>
    <t>52292191007019</t>
  </si>
  <si>
    <t>ICICI</t>
  </si>
  <si>
    <t>BKID0006099</t>
  </si>
  <si>
    <t>ICIC0000250</t>
  </si>
  <si>
    <t>SBIN0004848</t>
  </si>
  <si>
    <t>IBKL0000894</t>
  </si>
  <si>
    <t>UBIN0812684</t>
  </si>
  <si>
    <t>SBIN0009187</t>
  </si>
  <si>
    <t>BARB0MAHDEL</t>
  </si>
  <si>
    <t>UBIN0905259</t>
  </si>
  <si>
    <t>BARB0DWADEL</t>
  </si>
  <si>
    <t>UBIN0821799</t>
  </si>
  <si>
    <t>SBIN0016120</t>
  </si>
  <si>
    <t>UBIN0921351</t>
  </si>
  <si>
    <t>BARB0BHANPU</t>
  </si>
  <si>
    <t>KKBK0004616</t>
  </si>
  <si>
    <t>BARB0CHILRD</t>
  </si>
  <si>
    <t>KKBK0004614</t>
  </si>
  <si>
    <t>SBIN0011567</t>
  </si>
  <si>
    <t>PUNB0491300</t>
  </si>
  <si>
    <t>SBIN0060458</t>
  </si>
  <si>
    <t>ICIC0003374</t>
  </si>
  <si>
    <t>BARB0SECDWA</t>
  </si>
  <si>
    <t>UBIN0569755</t>
  </si>
  <si>
    <t>ICIC0001639</t>
  </si>
  <si>
    <t>SBIN0008778</t>
  </si>
  <si>
    <t>PUNB0500810</t>
  </si>
  <si>
    <t>SBIN0018561</t>
  </si>
  <si>
    <t>HDFC0000438</t>
  </si>
  <si>
    <t>PUNB0893800</t>
  </si>
  <si>
    <t>PUNB0315400</t>
  </si>
  <si>
    <t>KARB0000550</t>
  </si>
  <si>
    <t>HDFC0005460</t>
  </si>
  <si>
    <t>SBIN0004384</t>
  </si>
  <si>
    <t>DBSS0IN0811</t>
  </si>
  <si>
    <t>SBIN0018999</t>
  </si>
  <si>
    <t>FINO0001001</t>
  </si>
  <si>
    <t>PUNB0522910</t>
  </si>
  <si>
    <t>235501505986</t>
  </si>
  <si>
    <t>732201500414</t>
  </si>
  <si>
    <t>71520100044378</t>
  </si>
  <si>
    <t>1519000100764156</t>
  </si>
  <si>
    <t>5512500101558001</t>
  </si>
  <si>
    <t>7346617121</t>
  </si>
  <si>
    <t>800000013312212</t>
  </si>
  <si>
    <t>226810100012996</t>
  </si>
  <si>
    <t>3154001501326865</t>
  </si>
  <si>
    <t>2948108053214</t>
  </si>
  <si>
    <t>0645888025</t>
  </si>
  <si>
    <t>3635001700045989</t>
  </si>
  <si>
    <t>447510110005629</t>
  </si>
  <si>
    <t>235501505989</t>
  </si>
  <si>
    <t>032203813702190001</t>
  </si>
  <si>
    <t>235501506002</t>
  </si>
  <si>
    <t>008701535083</t>
  </si>
  <si>
    <t>008701535084</t>
  </si>
  <si>
    <t>45240100014669</t>
  </si>
  <si>
    <t>337401503986</t>
  </si>
  <si>
    <t>645802010010806</t>
  </si>
  <si>
    <t>1545000100228334</t>
  </si>
  <si>
    <t>27890100046998</t>
  </si>
  <si>
    <t>33615343811</t>
  </si>
  <si>
    <t>609610110003259</t>
  </si>
  <si>
    <t>5122119000354</t>
  </si>
  <si>
    <t>520191035540016</t>
  </si>
  <si>
    <t>45240100005821</t>
  </si>
  <si>
    <t>235501506104</t>
  </si>
  <si>
    <t>7412418539</t>
  </si>
  <si>
    <t>40761419959</t>
  </si>
  <si>
    <t>38923365837</t>
  </si>
  <si>
    <t>0246887007</t>
  </si>
  <si>
    <t>31987317584</t>
  </si>
  <si>
    <t>50100299418563</t>
  </si>
  <si>
    <t>50100300832521</t>
  </si>
  <si>
    <t>2211210042126622</t>
  </si>
  <si>
    <t>732201500464</t>
  </si>
  <si>
    <t>62308100000327</t>
  </si>
  <si>
    <t>1504001700072485</t>
  </si>
  <si>
    <t>520191060287620</t>
  </si>
  <si>
    <t>21358100003539</t>
  </si>
  <si>
    <t>90292210015663</t>
  </si>
  <si>
    <t>1645592615</t>
  </si>
  <si>
    <t>590310110007579</t>
  </si>
  <si>
    <t>0172104000112444</t>
  </si>
  <si>
    <t>33158100028560</t>
  </si>
  <si>
    <t>PUNB0MBGB06</t>
  </si>
  <si>
    <t>PUNB0151900</t>
  </si>
  <si>
    <t>KKBK0004660</t>
  </si>
  <si>
    <t>KARB0000551</t>
  </si>
  <si>
    <t>YESB0CMSNOC</t>
  </si>
  <si>
    <t>UBIN0822680</t>
  </si>
  <si>
    <t>SBIN0001148</t>
  </si>
  <si>
    <t>SBIN0012985</t>
  </si>
  <si>
    <t>HDFC0000168</t>
  </si>
  <si>
    <t>SBIN0020704</t>
  </si>
  <si>
    <t>CNRB0002948</t>
  </si>
  <si>
    <t>KKBK0000199</t>
  </si>
  <si>
    <t>PUNB0363500</t>
  </si>
  <si>
    <t>BKID0004475</t>
  </si>
  <si>
    <t>SBIN0031740</t>
  </si>
  <si>
    <t>ICIC0000571</t>
  </si>
  <si>
    <t>CBIN0283862</t>
  </si>
  <si>
    <t>CSBK0000322</t>
  </si>
  <si>
    <t>MAHB0001247</t>
  </si>
  <si>
    <t>HDFC0001351</t>
  </si>
  <si>
    <t>BDBL0001539</t>
  </si>
  <si>
    <t>ICIC0000087</t>
  </si>
  <si>
    <t>UBIN0564583</t>
  </si>
  <si>
    <t>SBIN0001953</t>
  </si>
  <si>
    <t>PUNB0154500</t>
  </si>
  <si>
    <t>BARB0BHADEL</t>
  </si>
  <si>
    <t>BKID0006096</t>
  </si>
  <si>
    <t>CNRB0005122</t>
  </si>
  <si>
    <t>UBIN0566322</t>
  </si>
  <si>
    <t>KKBK0000193</t>
  </si>
  <si>
    <t>SBIN0006583</t>
  </si>
  <si>
    <t>KKBK0000811</t>
  </si>
  <si>
    <t>SBIN0006014</t>
  </si>
  <si>
    <t>SBIN0015987</t>
  </si>
  <si>
    <t>AUBL0002100</t>
  </si>
  <si>
    <t>ICIC0003428</t>
  </si>
  <si>
    <t>BARB0VJRAPH</t>
  </si>
  <si>
    <t>SBIN0031924</t>
  </si>
  <si>
    <t>IDIB000D699</t>
  </si>
  <si>
    <t>KKBK0000197</t>
  </si>
  <si>
    <t>PUNB0HGB001</t>
  </si>
  <si>
    <t>PUNB0150400</t>
  </si>
  <si>
    <t>BARB0BILSIX</t>
  </si>
  <si>
    <t>INDB0000735</t>
  </si>
  <si>
    <t>CNRB0019170</t>
  </si>
  <si>
    <t>HDFC0004397</t>
  </si>
  <si>
    <t>BARB0TRDCHW</t>
  </si>
  <si>
    <t>CNRB0019029</t>
  </si>
  <si>
    <t>KKBK0000177</t>
  </si>
  <si>
    <t>BKID0005903</t>
  </si>
  <si>
    <t>IBKL0000172</t>
  </si>
  <si>
    <t>BARB0BURARI</t>
  </si>
  <si>
    <t>SBIN0003259</t>
  </si>
  <si>
    <t>HOLD</t>
  </si>
  <si>
    <t>BABLU</t>
  </si>
  <si>
    <t>ICICI 07.11.22</t>
  </si>
  <si>
    <t>NEFT 07.11.22</t>
  </si>
  <si>
    <t>91282310001305</t>
  </si>
  <si>
    <t>CNRB0019128</t>
  </si>
  <si>
    <t>800000013311883</t>
  </si>
  <si>
    <t>085801517737</t>
  </si>
  <si>
    <t>ICIC0000858</t>
  </si>
  <si>
    <t>0834000400266067</t>
  </si>
  <si>
    <t>PUNB0083400</t>
  </si>
  <si>
    <t>052211010002008</t>
  </si>
  <si>
    <t>BKID0ARYAGB</t>
  </si>
  <si>
    <t>20159528821</t>
  </si>
  <si>
    <t>337401503977</t>
  </si>
  <si>
    <t>0701000102557530</t>
  </si>
  <si>
    <t>PUNB0070100</t>
  </si>
  <si>
    <t>77020100551454</t>
  </si>
  <si>
    <t>921010015280553</t>
  </si>
  <si>
    <t>UTIB0003233</t>
  </si>
  <si>
    <t>732201500410</t>
  </si>
  <si>
    <t>SBI 07.11.22</t>
  </si>
  <si>
    <t>HDFC 07.11.22</t>
  </si>
  <si>
    <t>DONE</t>
  </si>
  <si>
    <t>NEFT 10.11.22</t>
  </si>
  <si>
    <t>NEFT 21.11.22</t>
  </si>
</sst>
</file>

<file path=xl/styles.xml><?xml version="1.0" encoding="utf-8"?>
<styleSheet xmlns="http://schemas.openxmlformats.org/spreadsheetml/2006/main">
  <fonts count="15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name val="Verdana"/>
      <family val="2"/>
    </font>
    <font>
      <b/>
      <sz val="12"/>
      <color theme="1"/>
      <name val="Arial"/>
      <family val="2"/>
    </font>
    <font>
      <b/>
      <sz val="9"/>
      <color theme="1"/>
      <name val="Verdana"/>
      <family val="2"/>
    </font>
    <font>
      <b/>
      <sz val="10"/>
      <color theme="1"/>
      <name val="Verdana"/>
      <family val="2"/>
    </font>
    <font>
      <b/>
      <sz val="9"/>
      <name val="Verdana"/>
      <family val="2"/>
    </font>
    <font>
      <u/>
      <sz val="11"/>
      <color theme="1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1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9" fillId="0" borderId="0" applyNumberFormat="0" applyFill="0" applyBorder="0" applyAlignment="0" applyProtection="0"/>
    <xf numFmtId="0" fontId="1" fillId="0" borderId="0"/>
    <xf numFmtId="0" fontId="1" fillId="0" borderId="0"/>
  </cellStyleXfs>
  <cellXfs count="74">
    <xf numFmtId="0" fontId="0" fillId="0" borderId="0" xfId="0"/>
    <xf numFmtId="0" fontId="2" fillId="0" borderId="0" xfId="0" applyFont="1"/>
    <xf numFmtId="0" fontId="0" fillId="0" borderId="0" xfId="0" applyFill="1"/>
    <xf numFmtId="0" fontId="8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" fontId="0" fillId="0" borderId="1" xfId="0" applyNumberFormat="1" applyFill="1" applyBorder="1" applyAlignment="1">
      <alignment horizontal="center" vertical="center"/>
    </xf>
    <xf numFmtId="1" fontId="0" fillId="0" borderId="1" xfId="0" quotePrefix="1" applyNumberForma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4" fillId="0" borderId="1" xfId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" fontId="0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0" fillId="0" borderId="1" xfId="2" applyFont="1" applyFill="1" applyBorder="1" applyAlignment="1">
      <alignment horizontal="center" vertical="center"/>
    </xf>
    <xf numFmtId="0" fontId="4" fillId="3" borderId="2" xfId="0" applyFont="1" applyFill="1" applyBorder="1" applyAlignment="1">
      <alignment vertical="center"/>
    </xf>
    <xf numFmtId="0" fontId="4" fillId="3" borderId="4" xfId="0" applyFont="1" applyFill="1" applyBorder="1" applyAlignment="1">
      <alignment vertical="center"/>
    </xf>
    <xf numFmtId="0" fontId="4" fillId="3" borderId="3" xfId="0" applyFont="1" applyFill="1" applyBorder="1" applyAlignment="1">
      <alignment vertical="center"/>
    </xf>
    <xf numFmtId="0" fontId="6" fillId="0" borderId="2" xfId="0" applyFont="1" applyFill="1" applyBorder="1" applyAlignment="1">
      <alignment vertical="center"/>
    </xf>
    <xf numFmtId="0" fontId="6" fillId="0" borderId="4" xfId="0" applyFont="1" applyFill="1" applyBorder="1" applyAlignment="1">
      <alignment vertical="center"/>
    </xf>
    <xf numFmtId="0" fontId="6" fillId="0" borderId="3" xfId="0" applyFont="1" applyFill="1" applyBorder="1" applyAlignment="1">
      <alignment vertical="center"/>
    </xf>
    <xf numFmtId="0" fontId="6" fillId="3" borderId="2" xfId="0" applyFont="1" applyFill="1" applyBorder="1" applyAlignment="1">
      <alignment vertical="center"/>
    </xf>
    <xf numFmtId="0" fontId="6" fillId="3" borderId="4" xfId="0" applyFont="1" applyFill="1" applyBorder="1" applyAlignment="1">
      <alignment vertical="center"/>
    </xf>
    <xf numFmtId="0" fontId="6" fillId="3" borderId="3" xfId="0" applyFont="1" applyFill="1" applyBorder="1" applyAlignment="1">
      <alignment vertical="center"/>
    </xf>
    <xf numFmtId="0" fontId="2" fillId="4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1" xfId="3" applyFont="1" applyFill="1" applyBorder="1" applyAlignment="1">
      <alignment horizontal="center" vertical="center"/>
    </xf>
    <xf numFmtId="1" fontId="0" fillId="5" borderId="1" xfId="0" applyNumberFormat="1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0" fillId="6" borderId="2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1" fontId="0" fillId="6" borderId="1" xfId="0" applyNumberFormat="1" applyFill="1" applyBorder="1" applyAlignment="1">
      <alignment horizontal="center" vertical="center"/>
    </xf>
    <xf numFmtId="0" fontId="0" fillId="6" borderId="0" xfId="0" applyFill="1"/>
    <xf numFmtId="1" fontId="0" fillId="0" borderId="1" xfId="0" quotePrefix="1" applyNumberFormat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</cellXfs>
  <cellStyles count="4">
    <cellStyle name="Hyperlink" xfId="1" builtinId="8"/>
    <cellStyle name="Normal" xfId="0" builtinId="0"/>
    <cellStyle name="Normal 2" xfId="2"/>
    <cellStyle name="Normal 3" xfId="3"/>
  </cellStyles>
  <dxfs count="2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EPF@12%25" TargetMode="External"/><Relationship Id="rId1" Type="http://schemas.openxmlformats.org/officeDocument/2006/relationships/hyperlink" Target="mailto:ESIC@0.75%25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mailto:EPF@12%25" TargetMode="External"/><Relationship Id="rId1" Type="http://schemas.openxmlformats.org/officeDocument/2006/relationships/hyperlink" Target="mailto:ESIC@0.75%2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B102"/>
  <sheetViews>
    <sheetView topLeftCell="O71" workbookViewId="0">
      <selection activeCell="AA79" sqref="AA79"/>
    </sheetView>
  </sheetViews>
  <sheetFormatPr defaultColWidth="9" defaultRowHeight="18.75"/>
  <cols>
    <col min="1" max="1" width="9" style="1"/>
    <col min="2" max="2" width="12.5" style="1" bestFit="1" customWidth="1"/>
    <col min="3" max="3" width="24.5" style="1" bestFit="1" customWidth="1"/>
    <col min="4" max="4" width="23.375" style="1" customWidth="1"/>
    <col min="5" max="5" width="16.25" style="1" customWidth="1"/>
    <col min="6" max="6" width="21.625" style="1" customWidth="1"/>
    <col min="7" max="7" width="22.25" style="1" customWidth="1"/>
    <col min="8" max="9" width="9" style="1" customWidth="1"/>
    <col min="10" max="10" width="9.875" style="1" customWidth="1"/>
    <col min="11" max="13" width="9" style="1" customWidth="1"/>
    <col min="14" max="14" width="12" style="1" customWidth="1"/>
    <col min="15" max="15" width="10.5" style="1" customWidth="1"/>
    <col min="16" max="16" width="13.625" style="1" customWidth="1"/>
    <col min="17" max="17" width="12.625" style="1" customWidth="1"/>
    <col min="18" max="18" width="11" style="1" customWidth="1"/>
    <col min="19" max="20" width="9" style="1" customWidth="1"/>
    <col min="21" max="21" width="9.875" style="1" customWidth="1"/>
    <col min="22" max="26" width="9" style="1" customWidth="1"/>
    <col min="27" max="27" width="10.875" style="1"/>
    <col min="28" max="28" width="16.625" style="1" customWidth="1"/>
    <col min="29" max="16384" width="9" style="1"/>
  </cols>
  <sheetData>
    <row r="1" spans="1:28" s="2" customFormat="1" ht="19.5" customHeight="1">
      <c r="A1" s="21" t="s">
        <v>19</v>
      </c>
      <c r="B1" s="22"/>
      <c r="C1" s="22"/>
      <c r="D1" s="22"/>
      <c r="E1" s="22"/>
      <c r="F1" s="22"/>
      <c r="G1" s="23"/>
      <c r="H1" s="42" t="s">
        <v>20</v>
      </c>
      <c r="I1" s="43"/>
      <c r="J1" s="44"/>
      <c r="K1" s="51" t="s">
        <v>486</v>
      </c>
      <c r="L1" s="52"/>
      <c r="M1" s="53"/>
      <c r="N1" s="60" t="s">
        <v>487</v>
      </c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2"/>
    </row>
    <row r="2" spans="1:28" s="2" customFormat="1" ht="27" customHeight="1">
      <c r="A2" s="24" t="s">
        <v>488</v>
      </c>
      <c r="B2" s="25"/>
      <c r="C2" s="25"/>
      <c r="D2" s="25"/>
      <c r="E2" s="25"/>
      <c r="F2" s="25"/>
      <c r="G2" s="26"/>
      <c r="H2" s="45"/>
      <c r="I2" s="46"/>
      <c r="J2" s="47"/>
      <c r="K2" s="54"/>
      <c r="L2" s="55"/>
      <c r="M2" s="56"/>
      <c r="N2" s="63" t="s">
        <v>21</v>
      </c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5"/>
    </row>
    <row r="3" spans="1:28" s="2" customFormat="1" ht="26.1" customHeight="1">
      <c r="A3" s="27" t="s">
        <v>22</v>
      </c>
      <c r="B3" s="28"/>
      <c r="C3" s="28"/>
      <c r="D3" s="28"/>
      <c r="E3" s="28"/>
      <c r="F3" s="28"/>
      <c r="G3" s="29"/>
      <c r="H3" s="48"/>
      <c r="I3" s="49"/>
      <c r="J3" s="50"/>
      <c r="K3" s="57"/>
      <c r="L3" s="58"/>
      <c r="M3" s="59"/>
      <c r="N3" s="60" t="s">
        <v>23</v>
      </c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  <c r="AA3" s="61"/>
      <c r="AB3" s="62"/>
    </row>
    <row r="4" spans="1:28" s="10" customFormat="1" ht="50.1" customHeight="1">
      <c r="A4" s="13" t="s">
        <v>0</v>
      </c>
      <c r="B4" s="13" t="s">
        <v>2</v>
      </c>
      <c r="C4" s="13" t="s">
        <v>1</v>
      </c>
      <c r="D4" s="13" t="s">
        <v>3</v>
      </c>
      <c r="E4" s="13" t="s">
        <v>28</v>
      </c>
      <c r="F4" s="13" t="s">
        <v>4</v>
      </c>
      <c r="G4" s="13" t="s">
        <v>5</v>
      </c>
      <c r="H4" s="13" t="s">
        <v>6</v>
      </c>
      <c r="I4" s="13" t="s">
        <v>67</v>
      </c>
      <c r="J4" s="13" t="s">
        <v>12</v>
      </c>
      <c r="K4" s="13" t="s">
        <v>7</v>
      </c>
      <c r="L4" s="13" t="s">
        <v>8</v>
      </c>
      <c r="M4" s="13" t="s">
        <v>9</v>
      </c>
      <c r="N4" s="13" t="s">
        <v>10</v>
      </c>
      <c r="O4" s="13" t="s">
        <v>11</v>
      </c>
      <c r="P4" s="13" t="s">
        <v>13</v>
      </c>
      <c r="Q4" s="13" t="s">
        <v>14</v>
      </c>
      <c r="R4" s="13" t="s">
        <v>15</v>
      </c>
      <c r="S4" s="13" t="s">
        <v>16</v>
      </c>
      <c r="T4" s="13" t="s">
        <v>68</v>
      </c>
      <c r="U4" s="13" t="s">
        <v>17</v>
      </c>
      <c r="V4" s="13" t="s">
        <v>18</v>
      </c>
      <c r="W4" s="13" t="s">
        <v>479</v>
      </c>
      <c r="X4" s="14" t="s">
        <v>35</v>
      </c>
      <c r="Y4" s="14" t="s">
        <v>36</v>
      </c>
      <c r="Z4" s="13" t="s">
        <v>69</v>
      </c>
      <c r="AA4" s="13" t="s">
        <v>70</v>
      </c>
      <c r="AB4" s="13" t="s">
        <v>40</v>
      </c>
    </row>
    <row r="5" spans="1:28" s="19" customFormat="1" ht="34.5" customHeight="1">
      <c r="A5" s="12">
        <v>1</v>
      </c>
      <c r="B5" s="20" t="s">
        <v>71</v>
      </c>
      <c r="C5" s="20" t="s">
        <v>164</v>
      </c>
      <c r="D5" s="16">
        <v>235501505991</v>
      </c>
      <c r="E5" s="9" t="s">
        <v>477</v>
      </c>
      <c r="F5" s="12"/>
      <c r="G5" s="12"/>
      <c r="H5" s="12">
        <v>31</v>
      </c>
      <c r="I5" s="12">
        <v>18</v>
      </c>
      <c r="J5" s="12">
        <v>13000</v>
      </c>
      <c r="K5" s="12">
        <v>4050</v>
      </c>
      <c r="L5" s="18">
        <v>1125</v>
      </c>
      <c r="M5" s="12">
        <v>1125</v>
      </c>
      <c r="N5" s="12">
        <v>3500</v>
      </c>
      <c r="O5" s="18">
        <f t="shared" ref="O5:O36" si="0">SUM(J5:N5)</f>
        <v>22800</v>
      </c>
      <c r="P5" s="18">
        <f t="shared" ref="P5:P36" si="1">ROUND(J5/H5*I5,0)</f>
        <v>7548</v>
      </c>
      <c r="Q5" s="18">
        <f t="shared" ref="Q5:Q36" si="2">ROUND(K5/H5*I5,0)</f>
        <v>2352</v>
      </c>
      <c r="R5" s="18">
        <f t="shared" ref="R5:R36" si="3">ROUND(L5/H5*I5,0)</f>
        <v>653</v>
      </c>
      <c r="S5" s="18">
        <f t="shared" ref="S5:S36" si="4">ROUND(M5/H5*I5,0)</f>
        <v>653</v>
      </c>
      <c r="T5" s="18">
        <f t="shared" ref="T5:T36" si="5">ROUND(N5/H5*I5,0)</f>
        <v>2032</v>
      </c>
      <c r="U5" s="18">
        <f t="shared" ref="U5:U36" si="6">SUM(P5:T5)</f>
        <v>13238</v>
      </c>
      <c r="V5" s="18"/>
      <c r="W5" s="18"/>
      <c r="X5" s="18">
        <f t="shared" ref="X5:X36" si="7">ROUND(U5*0.75%,0)</f>
        <v>99</v>
      </c>
      <c r="Y5" s="12">
        <f t="shared" ref="Y5:Y36" si="8">ROUND(P5*12%,0)</f>
        <v>906</v>
      </c>
      <c r="Z5" s="18">
        <f t="shared" ref="Z5:Z36" si="9">SUM(V5:Y5)</f>
        <v>1005</v>
      </c>
      <c r="AA5" s="18">
        <f t="shared" ref="AA5:AA36" si="10">U5-Z5</f>
        <v>12233</v>
      </c>
      <c r="AB5" s="12" t="s">
        <v>708</v>
      </c>
    </row>
    <row r="6" spans="1:28" s="19" customFormat="1" ht="35.1" customHeight="1">
      <c r="A6" s="12">
        <v>2</v>
      </c>
      <c r="B6" s="20" t="s">
        <v>72</v>
      </c>
      <c r="C6" s="20" t="s">
        <v>165</v>
      </c>
      <c r="D6" s="16">
        <v>732201500461</v>
      </c>
      <c r="E6" s="9" t="s">
        <v>62</v>
      </c>
      <c r="F6" s="12"/>
      <c r="G6" s="12"/>
      <c r="H6" s="12">
        <v>31</v>
      </c>
      <c r="I6" s="12">
        <v>28</v>
      </c>
      <c r="J6" s="12">
        <v>13000</v>
      </c>
      <c r="K6" s="12">
        <v>4050</v>
      </c>
      <c r="L6" s="18">
        <v>1125</v>
      </c>
      <c r="M6" s="12">
        <v>1125</v>
      </c>
      <c r="N6" s="12">
        <v>3500</v>
      </c>
      <c r="O6" s="18">
        <f t="shared" si="0"/>
        <v>22800</v>
      </c>
      <c r="P6" s="18">
        <f t="shared" si="1"/>
        <v>11742</v>
      </c>
      <c r="Q6" s="18">
        <f t="shared" si="2"/>
        <v>3658</v>
      </c>
      <c r="R6" s="18">
        <f t="shared" si="3"/>
        <v>1016</v>
      </c>
      <c r="S6" s="18">
        <f t="shared" si="4"/>
        <v>1016</v>
      </c>
      <c r="T6" s="18">
        <f t="shared" si="5"/>
        <v>3161</v>
      </c>
      <c r="U6" s="18">
        <f t="shared" si="6"/>
        <v>20593</v>
      </c>
      <c r="V6" s="18"/>
      <c r="W6" s="18"/>
      <c r="X6" s="18">
        <f t="shared" si="7"/>
        <v>154</v>
      </c>
      <c r="Y6" s="12">
        <f t="shared" si="8"/>
        <v>1409</v>
      </c>
      <c r="Z6" s="18">
        <f t="shared" si="9"/>
        <v>1563</v>
      </c>
      <c r="AA6" s="18">
        <f t="shared" si="10"/>
        <v>19030</v>
      </c>
      <c r="AB6" s="12" t="s">
        <v>708</v>
      </c>
    </row>
    <row r="7" spans="1:28" s="19" customFormat="1" ht="35.1" customHeight="1">
      <c r="A7" s="12">
        <v>3</v>
      </c>
      <c r="B7" s="20" t="s">
        <v>73</v>
      </c>
      <c r="C7" s="20" t="s">
        <v>166</v>
      </c>
      <c r="D7" s="16">
        <v>732201500132</v>
      </c>
      <c r="E7" s="9" t="s">
        <v>62</v>
      </c>
      <c r="F7" s="12"/>
      <c r="G7" s="12"/>
      <c r="H7" s="12">
        <v>31</v>
      </c>
      <c r="I7" s="30">
        <f>31+1</f>
        <v>32</v>
      </c>
      <c r="J7" s="12">
        <v>13000</v>
      </c>
      <c r="K7" s="12">
        <v>4050</v>
      </c>
      <c r="L7" s="18">
        <v>1125</v>
      </c>
      <c r="M7" s="12">
        <v>1125</v>
      </c>
      <c r="N7" s="12">
        <v>3500</v>
      </c>
      <c r="O7" s="18">
        <f t="shared" si="0"/>
        <v>22800</v>
      </c>
      <c r="P7" s="18">
        <f t="shared" si="1"/>
        <v>13419</v>
      </c>
      <c r="Q7" s="18">
        <f t="shared" si="2"/>
        <v>4181</v>
      </c>
      <c r="R7" s="18">
        <f t="shared" si="3"/>
        <v>1161</v>
      </c>
      <c r="S7" s="18">
        <f t="shared" si="4"/>
        <v>1161</v>
      </c>
      <c r="T7" s="18">
        <f t="shared" si="5"/>
        <v>3613</v>
      </c>
      <c r="U7" s="18">
        <f t="shared" si="6"/>
        <v>23535</v>
      </c>
      <c r="V7" s="18"/>
      <c r="W7" s="18"/>
      <c r="X7" s="18">
        <f t="shared" si="7"/>
        <v>177</v>
      </c>
      <c r="Y7" s="12">
        <f t="shared" si="8"/>
        <v>1610</v>
      </c>
      <c r="Z7" s="18">
        <f t="shared" si="9"/>
        <v>1787</v>
      </c>
      <c r="AA7" s="18">
        <f t="shared" si="10"/>
        <v>21748</v>
      </c>
      <c r="AB7" s="12" t="s">
        <v>708</v>
      </c>
    </row>
    <row r="8" spans="1:28" s="19" customFormat="1" ht="35.1" customHeight="1">
      <c r="A8" s="12">
        <v>4</v>
      </c>
      <c r="B8" s="20" t="s">
        <v>74</v>
      </c>
      <c r="C8" s="20" t="s">
        <v>167</v>
      </c>
      <c r="D8" s="16">
        <v>235501506097</v>
      </c>
      <c r="E8" s="9" t="s">
        <v>477</v>
      </c>
      <c r="F8" s="12"/>
      <c r="G8" s="12"/>
      <c r="H8" s="12">
        <v>31</v>
      </c>
      <c r="I8" s="30">
        <f>28+1</f>
        <v>29</v>
      </c>
      <c r="J8" s="12">
        <v>13000</v>
      </c>
      <c r="K8" s="12">
        <v>4050</v>
      </c>
      <c r="L8" s="18">
        <v>1125</v>
      </c>
      <c r="M8" s="12">
        <v>1125</v>
      </c>
      <c r="N8" s="12">
        <v>3500</v>
      </c>
      <c r="O8" s="18">
        <f t="shared" si="0"/>
        <v>22800</v>
      </c>
      <c r="P8" s="18">
        <f t="shared" si="1"/>
        <v>12161</v>
      </c>
      <c r="Q8" s="18">
        <f t="shared" si="2"/>
        <v>3789</v>
      </c>
      <c r="R8" s="18">
        <f t="shared" si="3"/>
        <v>1052</v>
      </c>
      <c r="S8" s="18">
        <f t="shared" si="4"/>
        <v>1052</v>
      </c>
      <c r="T8" s="18">
        <f t="shared" si="5"/>
        <v>3274</v>
      </c>
      <c r="U8" s="18">
        <f t="shared" si="6"/>
        <v>21328</v>
      </c>
      <c r="V8" s="18"/>
      <c r="W8" s="18"/>
      <c r="X8" s="18">
        <f t="shared" si="7"/>
        <v>160</v>
      </c>
      <c r="Y8" s="12">
        <f t="shared" si="8"/>
        <v>1459</v>
      </c>
      <c r="Z8" s="18">
        <f t="shared" si="9"/>
        <v>1619</v>
      </c>
      <c r="AA8" s="18">
        <f t="shared" si="10"/>
        <v>19709</v>
      </c>
      <c r="AB8" s="12" t="s">
        <v>708</v>
      </c>
    </row>
    <row r="9" spans="1:28" s="19" customFormat="1" ht="35.1" customHeight="1">
      <c r="A9" s="12">
        <v>5</v>
      </c>
      <c r="B9" s="20" t="s">
        <v>75</v>
      </c>
      <c r="C9" s="20" t="s">
        <v>168</v>
      </c>
      <c r="D9" s="16">
        <v>732201500465</v>
      </c>
      <c r="E9" s="9" t="s">
        <v>62</v>
      </c>
      <c r="F9" s="12"/>
      <c r="G9" s="12"/>
      <c r="H9" s="12">
        <v>31</v>
      </c>
      <c r="I9" s="12">
        <v>25</v>
      </c>
      <c r="J9" s="12">
        <v>13000</v>
      </c>
      <c r="K9" s="12">
        <v>4050</v>
      </c>
      <c r="L9" s="18">
        <v>1125</v>
      </c>
      <c r="M9" s="12">
        <v>1125</v>
      </c>
      <c r="N9" s="12">
        <v>3500</v>
      </c>
      <c r="O9" s="18">
        <f t="shared" si="0"/>
        <v>22800</v>
      </c>
      <c r="P9" s="18">
        <f t="shared" si="1"/>
        <v>10484</v>
      </c>
      <c r="Q9" s="18">
        <f t="shared" si="2"/>
        <v>3266</v>
      </c>
      <c r="R9" s="18">
        <f t="shared" si="3"/>
        <v>907</v>
      </c>
      <c r="S9" s="18">
        <f t="shared" si="4"/>
        <v>907</v>
      </c>
      <c r="T9" s="18">
        <f t="shared" si="5"/>
        <v>2823</v>
      </c>
      <c r="U9" s="18">
        <f t="shared" si="6"/>
        <v>18387</v>
      </c>
      <c r="V9" s="18"/>
      <c r="W9" s="18"/>
      <c r="X9" s="18">
        <f t="shared" si="7"/>
        <v>138</v>
      </c>
      <c r="Y9" s="12">
        <f t="shared" si="8"/>
        <v>1258</v>
      </c>
      <c r="Z9" s="18">
        <f t="shared" si="9"/>
        <v>1396</v>
      </c>
      <c r="AA9" s="18">
        <f t="shared" si="10"/>
        <v>16991</v>
      </c>
      <c r="AB9" s="12" t="s">
        <v>708</v>
      </c>
    </row>
    <row r="10" spans="1:28" s="19" customFormat="1" ht="35.1" customHeight="1">
      <c r="A10" s="12">
        <v>6</v>
      </c>
      <c r="B10" s="20" t="s">
        <v>76</v>
      </c>
      <c r="C10" s="20" t="s">
        <v>169</v>
      </c>
      <c r="D10" s="16">
        <v>235501506096</v>
      </c>
      <c r="E10" s="9" t="s">
        <v>477</v>
      </c>
      <c r="F10" s="12"/>
      <c r="G10" s="12"/>
      <c r="H10" s="12">
        <v>31</v>
      </c>
      <c r="I10" s="30">
        <f>27+1</f>
        <v>28</v>
      </c>
      <c r="J10" s="12">
        <v>13000</v>
      </c>
      <c r="K10" s="12">
        <v>4050</v>
      </c>
      <c r="L10" s="18">
        <v>1125</v>
      </c>
      <c r="M10" s="12">
        <v>1125</v>
      </c>
      <c r="N10" s="12">
        <v>3500</v>
      </c>
      <c r="O10" s="18">
        <f t="shared" si="0"/>
        <v>22800</v>
      </c>
      <c r="P10" s="18">
        <f t="shared" si="1"/>
        <v>11742</v>
      </c>
      <c r="Q10" s="18">
        <f t="shared" si="2"/>
        <v>3658</v>
      </c>
      <c r="R10" s="18">
        <f t="shared" si="3"/>
        <v>1016</v>
      </c>
      <c r="S10" s="18">
        <f t="shared" si="4"/>
        <v>1016</v>
      </c>
      <c r="T10" s="18">
        <f t="shared" si="5"/>
        <v>3161</v>
      </c>
      <c r="U10" s="18">
        <f t="shared" si="6"/>
        <v>20593</v>
      </c>
      <c r="V10" s="18"/>
      <c r="W10" s="18"/>
      <c r="X10" s="18">
        <f t="shared" si="7"/>
        <v>154</v>
      </c>
      <c r="Y10" s="12">
        <f t="shared" si="8"/>
        <v>1409</v>
      </c>
      <c r="Z10" s="18">
        <f t="shared" si="9"/>
        <v>1563</v>
      </c>
      <c r="AA10" s="18">
        <f t="shared" si="10"/>
        <v>19030</v>
      </c>
      <c r="AB10" s="12" t="s">
        <v>708</v>
      </c>
    </row>
    <row r="11" spans="1:28" s="19" customFormat="1" ht="35.1" customHeight="1">
      <c r="A11" s="12">
        <v>7</v>
      </c>
      <c r="B11" s="20" t="s">
        <v>77</v>
      </c>
      <c r="C11" s="20" t="s">
        <v>170</v>
      </c>
      <c r="D11" s="16">
        <v>337401504061</v>
      </c>
      <c r="E11" s="9">
        <v>0</v>
      </c>
      <c r="F11" s="12"/>
      <c r="G11" s="12"/>
      <c r="H11" s="12">
        <v>31</v>
      </c>
      <c r="I11" s="12">
        <v>24</v>
      </c>
      <c r="J11" s="12">
        <v>13000</v>
      </c>
      <c r="K11" s="12">
        <v>4050</v>
      </c>
      <c r="L11" s="18">
        <v>1125</v>
      </c>
      <c r="M11" s="12">
        <v>1125</v>
      </c>
      <c r="N11" s="12">
        <v>3500</v>
      </c>
      <c r="O11" s="18">
        <f t="shared" si="0"/>
        <v>22800</v>
      </c>
      <c r="P11" s="18">
        <f t="shared" si="1"/>
        <v>10065</v>
      </c>
      <c r="Q11" s="18">
        <f t="shared" si="2"/>
        <v>3135</v>
      </c>
      <c r="R11" s="18">
        <f t="shared" si="3"/>
        <v>871</v>
      </c>
      <c r="S11" s="18">
        <f t="shared" si="4"/>
        <v>871</v>
      </c>
      <c r="T11" s="18">
        <f t="shared" si="5"/>
        <v>2710</v>
      </c>
      <c r="U11" s="18">
        <f t="shared" si="6"/>
        <v>17652</v>
      </c>
      <c r="V11" s="18"/>
      <c r="W11" s="18"/>
      <c r="X11" s="18">
        <f t="shared" si="7"/>
        <v>132</v>
      </c>
      <c r="Y11" s="12">
        <f t="shared" si="8"/>
        <v>1208</v>
      </c>
      <c r="Z11" s="18">
        <f t="shared" si="9"/>
        <v>1340</v>
      </c>
      <c r="AA11" s="18">
        <f t="shared" si="10"/>
        <v>16312</v>
      </c>
      <c r="AB11" s="35" t="s">
        <v>706</v>
      </c>
    </row>
    <row r="12" spans="1:28" s="19" customFormat="1" ht="35.1" customHeight="1">
      <c r="A12" s="12">
        <v>8</v>
      </c>
      <c r="B12" s="20" t="s">
        <v>78</v>
      </c>
      <c r="C12" s="20" t="s">
        <v>171</v>
      </c>
      <c r="D12" s="16">
        <v>732201500229</v>
      </c>
      <c r="E12" s="9">
        <v>0</v>
      </c>
      <c r="F12" s="12"/>
      <c r="G12" s="12"/>
      <c r="H12" s="12">
        <v>31</v>
      </c>
      <c r="I12" s="30">
        <f>30+1</f>
        <v>31</v>
      </c>
      <c r="J12" s="12">
        <v>13000</v>
      </c>
      <c r="K12" s="12">
        <v>4050</v>
      </c>
      <c r="L12" s="18">
        <v>1125</v>
      </c>
      <c r="M12" s="12">
        <v>1125</v>
      </c>
      <c r="N12" s="12">
        <v>3500</v>
      </c>
      <c r="O12" s="18">
        <f t="shared" si="0"/>
        <v>22800</v>
      </c>
      <c r="P12" s="18">
        <f t="shared" si="1"/>
        <v>13000</v>
      </c>
      <c r="Q12" s="18">
        <f t="shared" si="2"/>
        <v>4050</v>
      </c>
      <c r="R12" s="18">
        <f t="shared" si="3"/>
        <v>1125</v>
      </c>
      <c r="S12" s="18">
        <f t="shared" si="4"/>
        <v>1125</v>
      </c>
      <c r="T12" s="18">
        <f t="shared" si="5"/>
        <v>3500</v>
      </c>
      <c r="U12" s="18">
        <f t="shared" si="6"/>
        <v>22800</v>
      </c>
      <c r="V12" s="18"/>
      <c r="W12" s="18"/>
      <c r="X12" s="18">
        <f t="shared" si="7"/>
        <v>171</v>
      </c>
      <c r="Y12" s="12">
        <f t="shared" si="8"/>
        <v>1560</v>
      </c>
      <c r="Z12" s="18">
        <f t="shared" si="9"/>
        <v>1731</v>
      </c>
      <c r="AA12" s="18">
        <f t="shared" si="10"/>
        <v>21069</v>
      </c>
      <c r="AB12" s="12" t="s">
        <v>708</v>
      </c>
    </row>
    <row r="13" spans="1:28" s="19" customFormat="1" ht="35.1" customHeight="1">
      <c r="A13" s="12">
        <v>9</v>
      </c>
      <c r="B13" s="20" t="s">
        <v>79</v>
      </c>
      <c r="C13" s="20" t="s">
        <v>172</v>
      </c>
      <c r="D13" s="16">
        <v>337401503861</v>
      </c>
      <c r="E13" s="9">
        <v>0</v>
      </c>
      <c r="F13" s="12"/>
      <c r="G13" s="12"/>
      <c r="H13" s="12">
        <v>31</v>
      </c>
      <c r="I13" s="12">
        <v>23</v>
      </c>
      <c r="J13" s="12">
        <v>13000</v>
      </c>
      <c r="K13" s="12">
        <v>4050</v>
      </c>
      <c r="L13" s="18">
        <v>1125</v>
      </c>
      <c r="M13" s="12">
        <v>1125</v>
      </c>
      <c r="N13" s="12">
        <v>3500</v>
      </c>
      <c r="O13" s="18">
        <f t="shared" si="0"/>
        <v>22800</v>
      </c>
      <c r="P13" s="18">
        <f t="shared" si="1"/>
        <v>9645</v>
      </c>
      <c r="Q13" s="18">
        <f t="shared" si="2"/>
        <v>3005</v>
      </c>
      <c r="R13" s="18">
        <f t="shared" si="3"/>
        <v>835</v>
      </c>
      <c r="S13" s="18">
        <f t="shared" si="4"/>
        <v>835</v>
      </c>
      <c r="T13" s="18">
        <f t="shared" si="5"/>
        <v>2597</v>
      </c>
      <c r="U13" s="18">
        <f t="shared" si="6"/>
        <v>16917</v>
      </c>
      <c r="V13" s="18"/>
      <c r="W13" s="18"/>
      <c r="X13" s="18">
        <f t="shared" si="7"/>
        <v>127</v>
      </c>
      <c r="Y13" s="12">
        <f t="shared" si="8"/>
        <v>1157</v>
      </c>
      <c r="Z13" s="18">
        <f t="shared" si="9"/>
        <v>1284</v>
      </c>
      <c r="AA13" s="18">
        <f t="shared" si="10"/>
        <v>15633</v>
      </c>
      <c r="AB13" s="12" t="s">
        <v>708</v>
      </c>
    </row>
    <row r="14" spans="1:28" s="19" customFormat="1" ht="35.1" customHeight="1">
      <c r="A14" s="12">
        <v>10</v>
      </c>
      <c r="B14" s="20" t="s">
        <v>80</v>
      </c>
      <c r="C14" s="20" t="s">
        <v>173</v>
      </c>
      <c r="D14" s="16">
        <v>732201500136</v>
      </c>
      <c r="E14" s="9">
        <v>0</v>
      </c>
      <c r="F14" s="12"/>
      <c r="G14" s="12"/>
      <c r="H14" s="12">
        <v>31</v>
      </c>
      <c r="I14" s="12">
        <v>28</v>
      </c>
      <c r="J14" s="12">
        <v>13000</v>
      </c>
      <c r="K14" s="12">
        <v>4050</v>
      </c>
      <c r="L14" s="18">
        <v>1125</v>
      </c>
      <c r="M14" s="12">
        <v>1125</v>
      </c>
      <c r="N14" s="12">
        <v>3500</v>
      </c>
      <c r="O14" s="18">
        <f t="shared" si="0"/>
        <v>22800</v>
      </c>
      <c r="P14" s="18">
        <f t="shared" si="1"/>
        <v>11742</v>
      </c>
      <c r="Q14" s="18">
        <f t="shared" si="2"/>
        <v>3658</v>
      </c>
      <c r="R14" s="18">
        <f t="shared" si="3"/>
        <v>1016</v>
      </c>
      <c r="S14" s="18">
        <f t="shared" si="4"/>
        <v>1016</v>
      </c>
      <c r="T14" s="18">
        <f t="shared" si="5"/>
        <v>3161</v>
      </c>
      <c r="U14" s="18">
        <f t="shared" si="6"/>
        <v>20593</v>
      </c>
      <c r="V14" s="18"/>
      <c r="W14" s="18"/>
      <c r="X14" s="18">
        <f t="shared" si="7"/>
        <v>154</v>
      </c>
      <c r="Y14" s="12">
        <f t="shared" si="8"/>
        <v>1409</v>
      </c>
      <c r="Z14" s="18">
        <f t="shared" si="9"/>
        <v>1563</v>
      </c>
      <c r="AA14" s="18">
        <f t="shared" si="10"/>
        <v>19030</v>
      </c>
      <c r="AB14" s="12" t="s">
        <v>708</v>
      </c>
    </row>
    <row r="15" spans="1:28" s="19" customFormat="1" ht="35.1" customHeight="1">
      <c r="A15" s="12">
        <v>11</v>
      </c>
      <c r="B15" s="20" t="s">
        <v>81</v>
      </c>
      <c r="C15" s="20" t="s">
        <v>174</v>
      </c>
      <c r="D15" s="16">
        <v>732201500444</v>
      </c>
      <c r="E15" s="9">
        <v>0</v>
      </c>
      <c r="F15" s="12"/>
      <c r="G15" s="12"/>
      <c r="H15" s="12">
        <v>31</v>
      </c>
      <c r="I15" s="30">
        <f>27+1</f>
        <v>28</v>
      </c>
      <c r="J15" s="12">
        <v>13000</v>
      </c>
      <c r="K15" s="12">
        <v>4050</v>
      </c>
      <c r="L15" s="18">
        <v>1125</v>
      </c>
      <c r="M15" s="12">
        <v>1125</v>
      </c>
      <c r="N15" s="12">
        <v>3500</v>
      </c>
      <c r="O15" s="18">
        <f t="shared" si="0"/>
        <v>22800</v>
      </c>
      <c r="P15" s="18">
        <f t="shared" si="1"/>
        <v>11742</v>
      </c>
      <c r="Q15" s="18">
        <f t="shared" si="2"/>
        <v>3658</v>
      </c>
      <c r="R15" s="18">
        <f t="shared" si="3"/>
        <v>1016</v>
      </c>
      <c r="S15" s="18">
        <f t="shared" si="4"/>
        <v>1016</v>
      </c>
      <c r="T15" s="18">
        <f t="shared" si="5"/>
        <v>3161</v>
      </c>
      <c r="U15" s="18">
        <f t="shared" si="6"/>
        <v>20593</v>
      </c>
      <c r="V15" s="18"/>
      <c r="W15" s="18"/>
      <c r="X15" s="18">
        <f t="shared" si="7"/>
        <v>154</v>
      </c>
      <c r="Y15" s="12">
        <f t="shared" si="8"/>
        <v>1409</v>
      </c>
      <c r="Z15" s="18">
        <f t="shared" si="9"/>
        <v>1563</v>
      </c>
      <c r="AA15" s="18">
        <f t="shared" si="10"/>
        <v>19030</v>
      </c>
      <c r="AB15" s="12" t="s">
        <v>708</v>
      </c>
    </row>
    <row r="16" spans="1:28" s="19" customFormat="1" ht="35.1" customHeight="1">
      <c r="A16" s="12">
        <v>12</v>
      </c>
      <c r="B16" s="20" t="s">
        <v>82</v>
      </c>
      <c r="C16" s="20" t="s">
        <v>175</v>
      </c>
      <c r="D16" s="16">
        <v>732201500424</v>
      </c>
      <c r="E16" s="9">
        <v>0</v>
      </c>
      <c r="F16" s="12"/>
      <c r="G16" s="12"/>
      <c r="H16" s="12">
        <v>31</v>
      </c>
      <c r="I16" s="30">
        <f>31+1</f>
        <v>32</v>
      </c>
      <c r="J16" s="12">
        <v>13000</v>
      </c>
      <c r="K16" s="12">
        <v>4050</v>
      </c>
      <c r="L16" s="18">
        <v>1125</v>
      </c>
      <c r="M16" s="12">
        <v>1125</v>
      </c>
      <c r="N16" s="12">
        <v>3500</v>
      </c>
      <c r="O16" s="18">
        <f t="shared" si="0"/>
        <v>22800</v>
      </c>
      <c r="P16" s="18">
        <f t="shared" si="1"/>
        <v>13419</v>
      </c>
      <c r="Q16" s="18">
        <f t="shared" si="2"/>
        <v>4181</v>
      </c>
      <c r="R16" s="18">
        <f t="shared" si="3"/>
        <v>1161</v>
      </c>
      <c r="S16" s="18">
        <f t="shared" si="4"/>
        <v>1161</v>
      </c>
      <c r="T16" s="18">
        <f t="shared" si="5"/>
        <v>3613</v>
      </c>
      <c r="U16" s="18">
        <f t="shared" si="6"/>
        <v>23535</v>
      </c>
      <c r="V16" s="18"/>
      <c r="W16" s="18"/>
      <c r="X16" s="18">
        <f t="shared" si="7"/>
        <v>177</v>
      </c>
      <c r="Y16" s="12">
        <f t="shared" si="8"/>
        <v>1610</v>
      </c>
      <c r="Z16" s="18">
        <f t="shared" si="9"/>
        <v>1787</v>
      </c>
      <c r="AA16" s="18">
        <f t="shared" si="10"/>
        <v>21748</v>
      </c>
      <c r="AB16" s="12" t="s">
        <v>708</v>
      </c>
    </row>
    <row r="17" spans="1:28" s="19" customFormat="1" ht="35.1" customHeight="1">
      <c r="A17" s="12">
        <v>13</v>
      </c>
      <c r="B17" s="20" t="s">
        <v>83</v>
      </c>
      <c r="C17" s="20" t="s">
        <v>176</v>
      </c>
      <c r="D17" s="16">
        <v>732201500425</v>
      </c>
      <c r="E17" s="9">
        <v>0</v>
      </c>
      <c r="F17" s="12"/>
      <c r="G17" s="12"/>
      <c r="H17" s="12">
        <v>31</v>
      </c>
      <c r="I17" s="12">
        <v>18</v>
      </c>
      <c r="J17" s="12">
        <v>13000</v>
      </c>
      <c r="K17" s="12">
        <v>4050</v>
      </c>
      <c r="L17" s="18">
        <v>1125</v>
      </c>
      <c r="M17" s="12">
        <v>1125</v>
      </c>
      <c r="N17" s="12">
        <v>3500</v>
      </c>
      <c r="O17" s="18">
        <f t="shared" si="0"/>
        <v>22800</v>
      </c>
      <c r="P17" s="18">
        <f t="shared" si="1"/>
        <v>7548</v>
      </c>
      <c r="Q17" s="18">
        <f t="shared" si="2"/>
        <v>2352</v>
      </c>
      <c r="R17" s="18">
        <f t="shared" si="3"/>
        <v>653</v>
      </c>
      <c r="S17" s="18">
        <f t="shared" si="4"/>
        <v>653</v>
      </c>
      <c r="T17" s="18">
        <f t="shared" si="5"/>
        <v>2032</v>
      </c>
      <c r="U17" s="18">
        <f t="shared" si="6"/>
        <v>13238</v>
      </c>
      <c r="V17" s="18"/>
      <c r="W17" s="18"/>
      <c r="X17" s="18">
        <f t="shared" si="7"/>
        <v>99</v>
      </c>
      <c r="Y17" s="12">
        <f t="shared" si="8"/>
        <v>906</v>
      </c>
      <c r="Z17" s="18">
        <f t="shared" si="9"/>
        <v>1005</v>
      </c>
      <c r="AA17" s="18">
        <f t="shared" si="10"/>
        <v>12233</v>
      </c>
      <c r="AB17" s="12" t="s">
        <v>708</v>
      </c>
    </row>
    <row r="18" spans="1:28" s="19" customFormat="1" ht="35.1" customHeight="1">
      <c r="A18" s="12">
        <v>14</v>
      </c>
      <c r="B18" s="20" t="s">
        <v>84</v>
      </c>
      <c r="C18" s="20" t="s">
        <v>177</v>
      </c>
      <c r="D18" s="16" t="s">
        <v>532</v>
      </c>
      <c r="E18" s="9">
        <v>0</v>
      </c>
      <c r="F18" s="12"/>
      <c r="G18" s="12"/>
      <c r="H18" s="12">
        <v>31</v>
      </c>
      <c r="I18" s="30">
        <f>24+2</f>
        <v>26</v>
      </c>
      <c r="J18" s="12">
        <v>13000</v>
      </c>
      <c r="K18" s="12">
        <v>4050</v>
      </c>
      <c r="L18" s="18">
        <v>1125</v>
      </c>
      <c r="M18" s="12">
        <v>1125</v>
      </c>
      <c r="N18" s="12">
        <v>3500</v>
      </c>
      <c r="O18" s="18">
        <f t="shared" si="0"/>
        <v>22800</v>
      </c>
      <c r="P18" s="18">
        <f t="shared" si="1"/>
        <v>10903</v>
      </c>
      <c r="Q18" s="18">
        <f t="shared" si="2"/>
        <v>3397</v>
      </c>
      <c r="R18" s="18">
        <f t="shared" si="3"/>
        <v>944</v>
      </c>
      <c r="S18" s="18">
        <f t="shared" si="4"/>
        <v>944</v>
      </c>
      <c r="T18" s="18">
        <f t="shared" si="5"/>
        <v>2935</v>
      </c>
      <c r="U18" s="18">
        <f t="shared" si="6"/>
        <v>19123</v>
      </c>
      <c r="V18" s="18"/>
      <c r="W18" s="18"/>
      <c r="X18" s="18">
        <f t="shared" si="7"/>
        <v>143</v>
      </c>
      <c r="Y18" s="12">
        <f t="shared" si="8"/>
        <v>1308</v>
      </c>
      <c r="Z18" s="18">
        <f t="shared" si="9"/>
        <v>1451</v>
      </c>
      <c r="AA18" s="18">
        <f t="shared" si="10"/>
        <v>17672</v>
      </c>
      <c r="AB18" s="12" t="s">
        <v>708</v>
      </c>
    </row>
    <row r="19" spans="1:28" s="19" customFormat="1" ht="35.1" customHeight="1">
      <c r="A19" s="12">
        <v>15</v>
      </c>
      <c r="B19" s="20" t="s">
        <v>85</v>
      </c>
      <c r="C19" s="20" t="s">
        <v>178</v>
      </c>
      <c r="D19" s="16">
        <v>337401503982</v>
      </c>
      <c r="E19" s="9">
        <v>0</v>
      </c>
      <c r="F19" s="12"/>
      <c r="G19" s="12"/>
      <c r="H19" s="12">
        <v>31</v>
      </c>
      <c r="I19" s="12">
        <v>23</v>
      </c>
      <c r="J19" s="12">
        <v>13000</v>
      </c>
      <c r="K19" s="12">
        <v>4050</v>
      </c>
      <c r="L19" s="18">
        <v>1125</v>
      </c>
      <c r="M19" s="12">
        <v>1125</v>
      </c>
      <c r="N19" s="12">
        <v>3500</v>
      </c>
      <c r="O19" s="18">
        <f t="shared" si="0"/>
        <v>22800</v>
      </c>
      <c r="P19" s="18">
        <f t="shared" si="1"/>
        <v>9645</v>
      </c>
      <c r="Q19" s="18">
        <f t="shared" si="2"/>
        <v>3005</v>
      </c>
      <c r="R19" s="18">
        <f t="shared" si="3"/>
        <v>835</v>
      </c>
      <c r="S19" s="18">
        <f t="shared" si="4"/>
        <v>835</v>
      </c>
      <c r="T19" s="18">
        <f t="shared" si="5"/>
        <v>2597</v>
      </c>
      <c r="U19" s="18">
        <f t="shared" si="6"/>
        <v>16917</v>
      </c>
      <c r="V19" s="18"/>
      <c r="W19" s="18"/>
      <c r="X19" s="18">
        <f t="shared" si="7"/>
        <v>127</v>
      </c>
      <c r="Y19" s="12">
        <f t="shared" si="8"/>
        <v>1157</v>
      </c>
      <c r="Z19" s="18">
        <f t="shared" si="9"/>
        <v>1284</v>
      </c>
      <c r="AA19" s="18">
        <f t="shared" si="10"/>
        <v>15633</v>
      </c>
      <c r="AB19" s="12" t="s">
        <v>708</v>
      </c>
    </row>
    <row r="20" spans="1:28" s="19" customFormat="1" ht="35.1" customHeight="1">
      <c r="A20" s="12">
        <v>16</v>
      </c>
      <c r="B20" s="20" t="s">
        <v>86</v>
      </c>
      <c r="C20" s="20" t="s">
        <v>179</v>
      </c>
      <c r="D20" s="16">
        <v>337401503875</v>
      </c>
      <c r="E20" s="9">
        <v>0</v>
      </c>
      <c r="F20" s="12"/>
      <c r="G20" s="12"/>
      <c r="H20" s="12">
        <v>31</v>
      </c>
      <c r="I20" s="30">
        <f>23+1</f>
        <v>24</v>
      </c>
      <c r="J20" s="12">
        <v>13000</v>
      </c>
      <c r="K20" s="12">
        <v>4050</v>
      </c>
      <c r="L20" s="18">
        <v>1125</v>
      </c>
      <c r="M20" s="12">
        <v>1125</v>
      </c>
      <c r="N20" s="12">
        <v>3500</v>
      </c>
      <c r="O20" s="18">
        <f t="shared" si="0"/>
        <v>22800</v>
      </c>
      <c r="P20" s="18">
        <f t="shared" si="1"/>
        <v>10065</v>
      </c>
      <c r="Q20" s="18">
        <f t="shared" si="2"/>
        <v>3135</v>
      </c>
      <c r="R20" s="18">
        <f t="shared" si="3"/>
        <v>871</v>
      </c>
      <c r="S20" s="18">
        <f t="shared" si="4"/>
        <v>871</v>
      </c>
      <c r="T20" s="18">
        <f t="shared" si="5"/>
        <v>2710</v>
      </c>
      <c r="U20" s="18">
        <f t="shared" si="6"/>
        <v>17652</v>
      </c>
      <c r="V20" s="18"/>
      <c r="W20" s="18"/>
      <c r="X20" s="18">
        <f t="shared" si="7"/>
        <v>132</v>
      </c>
      <c r="Y20" s="12">
        <f t="shared" si="8"/>
        <v>1208</v>
      </c>
      <c r="Z20" s="18">
        <f t="shared" si="9"/>
        <v>1340</v>
      </c>
      <c r="AA20" s="18">
        <f t="shared" si="10"/>
        <v>16312</v>
      </c>
      <c r="AB20" s="12" t="s">
        <v>708</v>
      </c>
    </row>
    <row r="21" spans="1:28" s="19" customFormat="1" ht="35.1" customHeight="1">
      <c r="A21" s="12">
        <v>17</v>
      </c>
      <c r="B21" s="20" t="s">
        <v>87</v>
      </c>
      <c r="C21" s="20" t="s">
        <v>180</v>
      </c>
      <c r="D21" s="16">
        <v>163901508299</v>
      </c>
      <c r="E21" s="9">
        <v>0</v>
      </c>
      <c r="F21" s="12"/>
      <c r="G21" s="12"/>
      <c r="H21" s="12">
        <v>31</v>
      </c>
      <c r="I21" s="12">
        <v>30</v>
      </c>
      <c r="J21" s="12">
        <v>13000</v>
      </c>
      <c r="K21" s="12">
        <v>4050</v>
      </c>
      <c r="L21" s="18">
        <v>1125</v>
      </c>
      <c r="M21" s="12">
        <v>1125</v>
      </c>
      <c r="N21" s="12">
        <v>3500</v>
      </c>
      <c r="O21" s="18">
        <f t="shared" si="0"/>
        <v>22800</v>
      </c>
      <c r="P21" s="18">
        <f t="shared" si="1"/>
        <v>12581</v>
      </c>
      <c r="Q21" s="18">
        <f t="shared" si="2"/>
        <v>3919</v>
      </c>
      <c r="R21" s="18">
        <f t="shared" si="3"/>
        <v>1089</v>
      </c>
      <c r="S21" s="18">
        <f t="shared" si="4"/>
        <v>1089</v>
      </c>
      <c r="T21" s="18">
        <f t="shared" si="5"/>
        <v>3387</v>
      </c>
      <c r="U21" s="18">
        <f t="shared" si="6"/>
        <v>22065</v>
      </c>
      <c r="V21" s="18"/>
      <c r="W21" s="18"/>
      <c r="X21" s="18">
        <f t="shared" si="7"/>
        <v>165</v>
      </c>
      <c r="Y21" s="12">
        <f t="shared" si="8"/>
        <v>1510</v>
      </c>
      <c r="Z21" s="18">
        <f t="shared" si="9"/>
        <v>1675</v>
      </c>
      <c r="AA21" s="18">
        <f t="shared" si="10"/>
        <v>20390</v>
      </c>
      <c r="AB21" s="12" t="s">
        <v>708</v>
      </c>
    </row>
    <row r="22" spans="1:28" s="19" customFormat="1" ht="35.1" customHeight="1">
      <c r="A22" s="12">
        <v>18</v>
      </c>
      <c r="B22" s="20" t="s">
        <v>88</v>
      </c>
      <c r="C22" s="20" t="s">
        <v>181</v>
      </c>
      <c r="D22" s="16">
        <v>732201500421</v>
      </c>
      <c r="E22" s="9">
        <v>0</v>
      </c>
      <c r="F22" s="12"/>
      <c r="G22" s="12"/>
      <c r="H22" s="12">
        <v>31</v>
      </c>
      <c r="I22" s="30">
        <f>28+2</f>
        <v>30</v>
      </c>
      <c r="J22" s="12">
        <v>13000</v>
      </c>
      <c r="K22" s="12">
        <v>4050</v>
      </c>
      <c r="L22" s="18">
        <v>1125</v>
      </c>
      <c r="M22" s="12">
        <v>1125</v>
      </c>
      <c r="N22" s="12">
        <v>3500</v>
      </c>
      <c r="O22" s="18">
        <f t="shared" si="0"/>
        <v>22800</v>
      </c>
      <c r="P22" s="18">
        <f t="shared" si="1"/>
        <v>12581</v>
      </c>
      <c r="Q22" s="18">
        <f t="shared" si="2"/>
        <v>3919</v>
      </c>
      <c r="R22" s="18">
        <f t="shared" si="3"/>
        <v>1089</v>
      </c>
      <c r="S22" s="18">
        <f t="shared" si="4"/>
        <v>1089</v>
      </c>
      <c r="T22" s="18">
        <f t="shared" si="5"/>
        <v>3387</v>
      </c>
      <c r="U22" s="18">
        <f t="shared" si="6"/>
        <v>22065</v>
      </c>
      <c r="V22" s="18"/>
      <c r="W22" s="18"/>
      <c r="X22" s="18">
        <f t="shared" si="7"/>
        <v>165</v>
      </c>
      <c r="Y22" s="12">
        <f t="shared" si="8"/>
        <v>1510</v>
      </c>
      <c r="Z22" s="18">
        <f t="shared" si="9"/>
        <v>1675</v>
      </c>
      <c r="AA22" s="18">
        <f t="shared" si="10"/>
        <v>20390</v>
      </c>
      <c r="AB22" s="12" t="s">
        <v>708</v>
      </c>
    </row>
    <row r="23" spans="1:28" s="19" customFormat="1" ht="35.1" customHeight="1">
      <c r="A23" s="12">
        <v>19</v>
      </c>
      <c r="B23" s="20" t="s">
        <v>89</v>
      </c>
      <c r="C23" s="20" t="s">
        <v>182</v>
      </c>
      <c r="D23" s="16">
        <v>235501506072</v>
      </c>
      <c r="E23" s="9">
        <v>0</v>
      </c>
      <c r="F23" s="12"/>
      <c r="G23" s="12"/>
      <c r="H23" s="12">
        <v>31</v>
      </c>
      <c r="I23" s="12">
        <v>22</v>
      </c>
      <c r="J23" s="12">
        <v>13000</v>
      </c>
      <c r="K23" s="12">
        <v>4050</v>
      </c>
      <c r="L23" s="18">
        <v>1125</v>
      </c>
      <c r="M23" s="12">
        <v>1125</v>
      </c>
      <c r="N23" s="12">
        <v>3500</v>
      </c>
      <c r="O23" s="18">
        <f t="shared" si="0"/>
        <v>22800</v>
      </c>
      <c r="P23" s="18">
        <f t="shared" si="1"/>
        <v>9226</v>
      </c>
      <c r="Q23" s="18">
        <f t="shared" si="2"/>
        <v>2874</v>
      </c>
      <c r="R23" s="18">
        <f t="shared" si="3"/>
        <v>798</v>
      </c>
      <c r="S23" s="18">
        <f t="shared" si="4"/>
        <v>798</v>
      </c>
      <c r="T23" s="18">
        <f t="shared" si="5"/>
        <v>2484</v>
      </c>
      <c r="U23" s="18">
        <f t="shared" si="6"/>
        <v>16180</v>
      </c>
      <c r="V23" s="18"/>
      <c r="W23" s="18"/>
      <c r="X23" s="18">
        <f t="shared" si="7"/>
        <v>121</v>
      </c>
      <c r="Y23" s="12">
        <f t="shared" si="8"/>
        <v>1107</v>
      </c>
      <c r="Z23" s="18">
        <f t="shared" si="9"/>
        <v>1228</v>
      </c>
      <c r="AA23" s="18">
        <f t="shared" si="10"/>
        <v>14952</v>
      </c>
      <c r="AB23" s="12" t="s">
        <v>708</v>
      </c>
    </row>
    <row r="24" spans="1:28" s="19" customFormat="1" ht="35.1" customHeight="1">
      <c r="A24" s="12">
        <v>20</v>
      </c>
      <c r="B24" s="20" t="s">
        <v>90</v>
      </c>
      <c r="C24" s="20" t="s">
        <v>183</v>
      </c>
      <c r="D24" s="16">
        <v>732201500231</v>
      </c>
      <c r="E24" s="9">
        <v>0</v>
      </c>
      <c r="F24" s="12"/>
      <c r="G24" s="12"/>
      <c r="H24" s="12">
        <v>31</v>
      </c>
      <c r="I24" s="12">
        <v>29</v>
      </c>
      <c r="J24" s="12">
        <v>13000</v>
      </c>
      <c r="K24" s="12">
        <v>4050</v>
      </c>
      <c r="L24" s="18">
        <v>1125</v>
      </c>
      <c r="M24" s="12">
        <v>1125</v>
      </c>
      <c r="N24" s="12">
        <v>3500</v>
      </c>
      <c r="O24" s="18">
        <f t="shared" si="0"/>
        <v>22800</v>
      </c>
      <c r="P24" s="18">
        <f t="shared" si="1"/>
        <v>12161</v>
      </c>
      <c r="Q24" s="18">
        <f t="shared" si="2"/>
        <v>3789</v>
      </c>
      <c r="R24" s="18">
        <f t="shared" si="3"/>
        <v>1052</v>
      </c>
      <c r="S24" s="18">
        <f t="shared" si="4"/>
        <v>1052</v>
      </c>
      <c r="T24" s="18">
        <f t="shared" si="5"/>
        <v>3274</v>
      </c>
      <c r="U24" s="18">
        <f t="shared" si="6"/>
        <v>21328</v>
      </c>
      <c r="V24" s="18"/>
      <c r="W24" s="18"/>
      <c r="X24" s="18">
        <f t="shared" si="7"/>
        <v>160</v>
      </c>
      <c r="Y24" s="12">
        <f t="shared" si="8"/>
        <v>1459</v>
      </c>
      <c r="Z24" s="18">
        <f t="shared" si="9"/>
        <v>1619</v>
      </c>
      <c r="AA24" s="18">
        <f t="shared" si="10"/>
        <v>19709</v>
      </c>
      <c r="AB24" s="12" t="s">
        <v>708</v>
      </c>
    </row>
    <row r="25" spans="1:28" s="19" customFormat="1" ht="35.1" customHeight="1">
      <c r="A25" s="12">
        <v>21</v>
      </c>
      <c r="B25" s="20" t="s">
        <v>91</v>
      </c>
      <c r="C25" s="20" t="s">
        <v>184</v>
      </c>
      <c r="D25" s="16">
        <v>235501506127</v>
      </c>
      <c r="E25" s="9">
        <v>0</v>
      </c>
      <c r="F25" s="12"/>
      <c r="G25" s="12"/>
      <c r="H25" s="12">
        <v>31</v>
      </c>
      <c r="I25" s="12">
        <v>22</v>
      </c>
      <c r="J25" s="12">
        <v>13000</v>
      </c>
      <c r="K25" s="12">
        <v>4050</v>
      </c>
      <c r="L25" s="18">
        <v>1125</v>
      </c>
      <c r="M25" s="12">
        <v>1125</v>
      </c>
      <c r="N25" s="12">
        <v>3500</v>
      </c>
      <c r="O25" s="18">
        <f t="shared" si="0"/>
        <v>22800</v>
      </c>
      <c r="P25" s="18">
        <f t="shared" si="1"/>
        <v>9226</v>
      </c>
      <c r="Q25" s="18">
        <f t="shared" si="2"/>
        <v>2874</v>
      </c>
      <c r="R25" s="18">
        <f t="shared" si="3"/>
        <v>798</v>
      </c>
      <c r="S25" s="18">
        <f t="shared" si="4"/>
        <v>798</v>
      </c>
      <c r="T25" s="18">
        <f t="shared" si="5"/>
        <v>2484</v>
      </c>
      <c r="U25" s="18">
        <f t="shared" si="6"/>
        <v>16180</v>
      </c>
      <c r="V25" s="18"/>
      <c r="W25" s="18"/>
      <c r="X25" s="18">
        <f t="shared" si="7"/>
        <v>121</v>
      </c>
      <c r="Y25" s="12">
        <f t="shared" si="8"/>
        <v>1107</v>
      </c>
      <c r="Z25" s="18">
        <f t="shared" si="9"/>
        <v>1228</v>
      </c>
      <c r="AA25" s="18">
        <f t="shared" si="10"/>
        <v>14952</v>
      </c>
      <c r="AB25" s="12" t="s">
        <v>708</v>
      </c>
    </row>
    <row r="26" spans="1:28" s="19" customFormat="1" ht="35.1" customHeight="1">
      <c r="A26" s="12">
        <v>22</v>
      </c>
      <c r="B26" s="20" t="s">
        <v>92</v>
      </c>
      <c r="C26" s="20" t="s">
        <v>185</v>
      </c>
      <c r="D26" s="16">
        <v>732201500128</v>
      </c>
      <c r="E26" s="9" t="s">
        <v>569</v>
      </c>
      <c r="F26" s="12"/>
      <c r="G26" s="12"/>
      <c r="H26" s="12">
        <v>31</v>
      </c>
      <c r="I26" s="30">
        <f>23+1</f>
        <v>24</v>
      </c>
      <c r="J26" s="12">
        <v>13000</v>
      </c>
      <c r="K26" s="12">
        <v>4050</v>
      </c>
      <c r="L26" s="18">
        <v>1125</v>
      </c>
      <c r="M26" s="12">
        <v>1125</v>
      </c>
      <c r="N26" s="12">
        <v>3500</v>
      </c>
      <c r="O26" s="18">
        <f t="shared" si="0"/>
        <v>22800</v>
      </c>
      <c r="P26" s="18">
        <f t="shared" si="1"/>
        <v>10065</v>
      </c>
      <c r="Q26" s="18">
        <f t="shared" si="2"/>
        <v>3135</v>
      </c>
      <c r="R26" s="18">
        <f t="shared" si="3"/>
        <v>871</v>
      </c>
      <c r="S26" s="18">
        <f t="shared" si="4"/>
        <v>871</v>
      </c>
      <c r="T26" s="18">
        <f t="shared" si="5"/>
        <v>2710</v>
      </c>
      <c r="U26" s="18">
        <f t="shared" si="6"/>
        <v>17652</v>
      </c>
      <c r="V26" s="18"/>
      <c r="W26" s="18"/>
      <c r="X26" s="18">
        <f t="shared" si="7"/>
        <v>132</v>
      </c>
      <c r="Y26" s="12">
        <f t="shared" si="8"/>
        <v>1208</v>
      </c>
      <c r="Z26" s="18">
        <f t="shared" si="9"/>
        <v>1340</v>
      </c>
      <c r="AA26" s="18">
        <f t="shared" si="10"/>
        <v>16312</v>
      </c>
      <c r="AB26" s="12" t="s">
        <v>708</v>
      </c>
    </row>
    <row r="27" spans="1:28" s="19" customFormat="1" ht="35.1" customHeight="1">
      <c r="A27" s="12">
        <v>23</v>
      </c>
      <c r="B27" s="20" t="s">
        <v>93</v>
      </c>
      <c r="C27" s="20" t="s">
        <v>186</v>
      </c>
      <c r="D27" s="16">
        <v>732201500427</v>
      </c>
      <c r="E27" s="9">
        <v>0</v>
      </c>
      <c r="F27" s="12"/>
      <c r="G27" s="12"/>
      <c r="H27" s="12">
        <v>31</v>
      </c>
      <c r="I27" s="12">
        <v>26</v>
      </c>
      <c r="J27" s="12">
        <v>13000</v>
      </c>
      <c r="K27" s="12">
        <v>4050</v>
      </c>
      <c r="L27" s="18">
        <v>1125</v>
      </c>
      <c r="M27" s="12">
        <v>1125</v>
      </c>
      <c r="N27" s="12">
        <v>3500</v>
      </c>
      <c r="O27" s="18">
        <f t="shared" si="0"/>
        <v>22800</v>
      </c>
      <c r="P27" s="18">
        <f t="shared" si="1"/>
        <v>10903</v>
      </c>
      <c r="Q27" s="18">
        <f t="shared" si="2"/>
        <v>3397</v>
      </c>
      <c r="R27" s="18">
        <f t="shared" si="3"/>
        <v>944</v>
      </c>
      <c r="S27" s="18">
        <f t="shared" si="4"/>
        <v>944</v>
      </c>
      <c r="T27" s="18">
        <f t="shared" si="5"/>
        <v>2935</v>
      </c>
      <c r="U27" s="18">
        <f t="shared" si="6"/>
        <v>19123</v>
      </c>
      <c r="V27" s="18"/>
      <c r="W27" s="18"/>
      <c r="X27" s="18">
        <f t="shared" si="7"/>
        <v>143</v>
      </c>
      <c r="Y27" s="12">
        <f t="shared" si="8"/>
        <v>1308</v>
      </c>
      <c r="Z27" s="18">
        <f t="shared" si="9"/>
        <v>1451</v>
      </c>
      <c r="AA27" s="18">
        <f t="shared" si="10"/>
        <v>17672</v>
      </c>
      <c r="AB27" s="12" t="s">
        <v>708</v>
      </c>
    </row>
    <row r="28" spans="1:28" s="19" customFormat="1" ht="35.1" customHeight="1">
      <c r="A28" s="12">
        <v>24</v>
      </c>
      <c r="B28" s="20" t="s">
        <v>94</v>
      </c>
      <c r="C28" s="20" t="s">
        <v>57</v>
      </c>
      <c r="D28" s="16">
        <v>732201500127</v>
      </c>
      <c r="E28" s="9">
        <v>0</v>
      </c>
      <c r="F28" s="12"/>
      <c r="G28" s="12"/>
      <c r="H28" s="12">
        <v>31</v>
      </c>
      <c r="I28" s="12">
        <v>29</v>
      </c>
      <c r="J28" s="12">
        <v>13000</v>
      </c>
      <c r="K28" s="12">
        <v>4050</v>
      </c>
      <c r="L28" s="18">
        <v>1125</v>
      </c>
      <c r="M28" s="12">
        <v>1125</v>
      </c>
      <c r="N28" s="12">
        <v>3500</v>
      </c>
      <c r="O28" s="18">
        <f t="shared" si="0"/>
        <v>22800</v>
      </c>
      <c r="P28" s="18">
        <f t="shared" si="1"/>
        <v>12161</v>
      </c>
      <c r="Q28" s="18">
        <f t="shared" si="2"/>
        <v>3789</v>
      </c>
      <c r="R28" s="18">
        <f t="shared" si="3"/>
        <v>1052</v>
      </c>
      <c r="S28" s="18">
        <f t="shared" si="4"/>
        <v>1052</v>
      </c>
      <c r="T28" s="18">
        <f t="shared" si="5"/>
        <v>3274</v>
      </c>
      <c r="U28" s="18">
        <f t="shared" si="6"/>
        <v>21328</v>
      </c>
      <c r="V28" s="18"/>
      <c r="W28" s="18"/>
      <c r="X28" s="18">
        <f t="shared" si="7"/>
        <v>160</v>
      </c>
      <c r="Y28" s="12">
        <f t="shared" si="8"/>
        <v>1459</v>
      </c>
      <c r="Z28" s="18">
        <f t="shared" si="9"/>
        <v>1619</v>
      </c>
      <c r="AA28" s="18">
        <f t="shared" si="10"/>
        <v>19709</v>
      </c>
      <c r="AB28" s="12" t="s">
        <v>708</v>
      </c>
    </row>
    <row r="29" spans="1:28" s="19" customFormat="1" ht="35.1" customHeight="1">
      <c r="A29" s="12">
        <v>25</v>
      </c>
      <c r="B29" s="20" t="s">
        <v>95</v>
      </c>
      <c r="C29" s="20" t="s">
        <v>187</v>
      </c>
      <c r="D29" s="16">
        <v>337401504063</v>
      </c>
      <c r="E29" s="9">
        <v>0</v>
      </c>
      <c r="F29" s="12"/>
      <c r="G29" s="12"/>
      <c r="H29" s="12">
        <v>31</v>
      </c>
      <c r="I29" s="30">
        <f>28+3</f>
        <v>31</v>
      </c>
      <c r="J29" s="12">
        <v>13000</v>
      </c>
      <c r="K29" s="12">
        <v>4050</v>
      </c>
      <c r="L29" s="18">
        <v>1125</v>
      </c>
      <c r="M29" s="12">
        <v>1125</v>
      </c>
      <c r="N29" s="12">
        <v>3500</v>
      </c>
      <c r="O29" s="18">
        <f t="shared" si="0"/>
        <v>22800</v>
      </c>
      <c r="P29" s="18">
        <f t="shared" si="1"/>
        <v>13000</v>
      </c>
      <c r="Q29" s="18">
        <f t="shared" si="2"/>
        <v>4050</v>
      </c>
      <c r="R29" s="18">
        <f t="shared" si="3"/>
        <v>1125</v>
      </c>
      <c r="S29" s="18">
        <f t="shared" si="4"/>
        <v>1125</v>
      </c>
      <c r="T29" s="18">
        <f t="shared" si="5"/>
        <v>3500</v>
      </c>
      <c r="U29" s="18">
        <f t="shared" si="6"/>
        <v>22800</v>
      </c>
      <c r="V29" s="18"/>
      <c r="W29" s="18"/>
      <c r="X29" s="18">
        <f t="shared" si="7"/>
        <v>171</v>
      </c>
      <c r="Y29" s="12">
        <f t="shared" si="8"/>
        <v>1560</v>
      </c>
      <c r="Z29" s="18">
        <f t="shared" si="9"/>
        <v>1731</v>
      </c>
      <c r="AA29" s="18">
        <f t="shared" si="10"/>
        <v>21069</v>
      </c>
      <c r="AB29" s="12" t="s">
        <v>708</v>
      </c>
    </row>
    <row r="30" spans="1:28" s="19" customFormat="1" ht="35.1" customHeight="1">
      <c r="A30" s="12">
        <v>26</v>
      </c>
      <c r="B30" s="20" t="s">
        <v>96</v>
      </c>
      <c r="C30" s="20" t="s">
        <v>188</v>
      </c>
      <c r="D30" s="16">
        <v>732201500436</v>
      </c>
      <c r="E30" s="9">
        <v>0</v>
      </c>
      <c r="F30" s="12"/>
      <c r="G30" s="12"/>
      <c r="H30" s="12">
        <v>31</v>
      </c>
      <c r="I30" s="12">
        <v>20</v>
      </c>
      <c r="J30" s="12">
        <v>13000</v>
      </c>
      <c r="K30" s="12">
        <v>4050</v>
      </c>
      <c r="L30" s="18">
        <v>1125</v>
      </c>
      <c r="M30" s="12">
        <v>1125</v>
      </c>
      <c r="N30" s="12">
        <v>3500</v>
      </c>
      <c r="O30" s="18">
        <f t="shared" si="0"/>
        <v>22800</v>
      </c>
      <c r="P30" s="18">
        <f t="shared" si="1"/>
        <v>8387</v>
      </c>
      <c r="Q30" s="18">
        <f t="shared" si="2"/>
        <v>2613</v>
      </c>
      <c r="R30" s="18">
        <f t="shared" si="3"/>
        <v>726</v>
      </c>
      <c r="S30" s="18">
        <f t="shared" si="4"/>
        <v>726</v>
      </c>
      <c r="T30" s="18">
        <f t="shared" si="5"/>
        <v>2258</v>
      </c>
      <c r="U30" s="18">
        <f t="shared" si="6"/>
        <v>14710</v>
      </c>
      <c r="V30" s="18"/>
      <c r="W30" s="18"/>
      <c r="X30" s="18">
        <f t="shared" si="7"/>
        <v>110</v>
      </c>
      <c r="Y30" s="12">
        <f t="shared" si="8"/>
        <v>1006</v>
      </c>
      <c r="Z30" s="18">
        <f t="shared" si="9"/>
        <v>1116</v>
      </c>
      <c r="AA30" s="18">
        <f t="shared" si="10"/>
        <v>13594</v>
      </c>
      <c r="AB30" s="12" t="s">
        <v>708</v>
      </c>
    </row>
    <row r="31" spans="1:28" s="19" customFormat="1" ht="35.1" customHeight="1">
      <c r="A31" s="12">
        <v>27</v>
      </c>
      <c r="B31" s="20" t="s">
        <v>97</v>
      </c>
      <c r="C31" s="20" t="s">
        <v>189</v>
      </c>
      <c r="D31" s="16" t="s">
        <v>533</v>
      </c>
      <c r="E31" s="9" t="s">
        <v>570</v>
      </c>
      <c r="F31" s="12"/>
      <c r="G31" s="12"/>
      <c r="H31" s="12">
        <v>31</v>
      </c>
      <c r="I31" s="12">
        <v>28</v>
      </c>
      <c r="J31" s="12">
        <v>13000</v>
      </c>
      <c r="K31" s="12">
        <v>4050</v>
      </c>
      <c r="L31" s="18">
        <v>1125</v>
      </c>
      <c r="M31" s="12">
        <v>1125</v>
      </c>
      <c r="N31" s="12">
        <v>3500</v>
      </c>
      <c r="O31" s="18">
        <f t="shared" si="0"/>
        <v>22800</v>
      </c>
      <c r="P31" s="18">
        <f t="shared" si="1"/>
        <v>11742</v>
      </c>
      <c r="Q31" s="18">
        <f t="shared" si="2"/>
        <v>3658</v>
      </c>
      <c r="R31" s="18">
        <f t="shared" si="3"/>
        <v>1016</v>
      </c>
      <c r="S31" s="18">
        <f t="shared" si="4"/>
        <v>1016</v>
      </c>
      <c r="T31" s="18">
        <f t="shared" si="5"/>
        <v>3161</v>
      </c>
      <c r="U31" s="18">
        <f t="shared" si="6"/>
        <v>20593</v>
      </c>
      <c r="V31" s="18"/>
      <c r="W31" s="18"/>
      <c r="X31" s="18">
        <f t="shared" si="7"/>
        <v>154</v>
      </c>
      <c r="Y31" s="12">
        <f t="shared" si="8"/>
        <v>1409</v>
      </c>
      <c r="Z31" s="18">
        <f t="shared" si="9"/>
        <v>1563</v>
      </c>
      <c r="AA31" s="18">
        <f t="shared" si="10"/>
        <v>19030</v>
      </c>
      <c r="AB31" s="12" t="s">
        <v>709</v>
      </c>
    </row>
    <row r="32" spans="1:28" s="19" customFormat="1" ht="35.1" customHeight="1">
      <c r="A32" s="12">
        <v>28</v>
      </c>
      <c r="B32" s="20" t="s">
        <v>98</v>
      </c>
      <c r="C32" s="20" t="s">
        <v>190</v>
      </c>
      <c r="D32" s="16" t="s">
        <v>534</v>
      </c>
      <c r="E32" s="9">
        <v>0</v>
      </c>
      <c r="F32" s="12"/>
      <c r="G32" s="12"/>
      <c r="H32" s="12">
        <v>31</v>
      </c>
      <c r="I32" s="30">
        <f>21+1</f>
        <v>22</v>
      </c>
      <c r="J32" s="12">
        <v>13000</v>
      </c>
      <c r="K32" s="12">
        <v>4050</v>
      </c>
      <c r="L32" s="18">
        <v>1125</v>
      </c>
      <c r="M32" s="12">
        <v>1125</v>
      </c>
      <c r="N32" s="12">
        <v>3500</v>
      </c>
      <c r="O32" s="18">
        <f t="shared" si="0"/>
        <v>22800</v>
      </c>
      <c r="P32" s="18">
        <f t="shared" si="1"/>
        <v>9226</v>
      </c>
      <c r="Q32" s="18">
        <f t="shared" si="2"/>
        <v>2874</v>
      </c>
      <c r="R32" s="18">
        <f t="shared" si="3"/>
        <v>798</v>
      </c>
      <c r="S32" s="18">
        <f t="shared" si="4"/>
        <v>798</v>
      </c>
      <c r="T32" s="18">
        <f t="shared" si="5"/>
        <v>2484</v>
      </c>
      <c r="U32" s="18">
        <f t="shared" si="6"/>
        <v>16180</v>
      </c>
      <c r="V32" s="18"/>
      <c r="W32" s="18"/>
      <c r="X32" s="18">
        <f t="shared" si="7"/>
        <v>121</v>
      </c>
      <c r="Y32" s="12">
        <f t="shared" si="8"/>
        <v>1107</v>
      </c>
      <c r="Z32" s="18">
        <f t="shared" si="9"/>
        <v>1228</v>
      </c>
      <c r="AA32" s="18">
        <f t="shared" si="10"/>
        <v>14952</v>
      </c>
      <c r="AB32" s="12" t="s">
        <v>708</v>
      </c>
    </row>
    <row r="33" spans="1:28" s="19" customFormat="1" ht="35.1" customHeight="1">
      <c r="A33" s="12">
        <v>29</v>
      </c>
      <c r="B33" s="20" t="s">
        <v>99</v>
      </c>
      <c r="C33" s="20" t="s">
        <v>191</v>
      </c>
      <c r="D33" s="16">
        <v>732201500460</v>
      </c>
      <c r="E33" s="9">
        <v>0</v>
      </c>
      <c r="F33" s="12"/>
      <c r="G33" s="12"/>
      <c r="H33" s="12">
        <v>31</v>
      </c>
      <c r="I33" s="30">
        <f>21+1</f>
        <v>22</v>
      </c>
      <c r="J33" s="12">
        <v>13000</v>
      </c>
      <c r="K33" s="12">
        <v>4050</v>
      </c>
      <c r="L33" s="18">
        <v>1125</v>
      </c>
      <c r="M33" s="12">
        <v>1125</v>
      </c>
      <c r="N33" s="12">
        <v>3500</v>
      </c>
      <c r="O33" s="18">
        <f t="shared" si="0"/>
        <v>22800</v>
      </c>
      <c r="P33" s="18">
        <f t="shared" si="1"/>
        <v>9226</v>
      </c>
      <c r="Q33" s="18">
        <f t="shared" si="2"/>
        <v>2874</v>
      </c>
      <c r="R33" s="18">
        <f t="shared" si="3"/>
        <v>798</v>
      </c>
      <c r="S33" s="18">
        <f t="shared" si="4"/>
        <v>798</v>
      </c>
      <c r="T33" s="18">
        <f t="shared" si="5"/>
        <v>2484</v>
      </c>
      <c r="U33" s="18">
        <f t="shared" si="6"/>
        <v>16180</v>
      </c>
      <c r="V33" s="18"/>
      <c r="W33" s="18"/>
      <c r="X33" s="18">
        <f t="shared" si="7"/>
        <v>121</v>
      </c>
      <c r="Y33" s="12">
        <f t="shared" si="8"/>
        <v>1107</v>
      </c>
      <c r="Z33" s="18">
        <f t="shared" si="9"/>
        <v>1228</v>
      </c>
      <c r="AA33" s="18">
        <f t="shared" si="10"/>
        <v>14952</v>
      </c>
      <c r="AB33" s="12" t="s">
        <v>708</v>
      </c>
    </row>
    <row r="34" spans="1:28" s="19" customFormat="1" ht="35.1" customHeight="1">
      <c r="A34" s="12">
        <v>30</v>
      </c>
      <c r="B34" s="20" t="s">
        <v>100</v>
      </c>
      <c r="C34" s="20" t="s">
        <v>192</v>
      </c>
      <c r="D34" s="16">
        <v>732201500141</v>
      </c>
      <c r="E34" s="9">
        <v>0</v>
      </c>
      <c r="F34" s="12"/>
      <c r="G34" s="12"/>
      <c r="H34" s="12">
        <v>31</v>
      </c>
      <c r="I34" s="12">
        <v>29</v>
      </c>
      <c r="J34" s="12">
        <v>13000</v>
      </c>
      <c r="K34" s="12">
        <v>4050</v>
      </c>
      <c r="L34" s="18">
        <v>1125</v>
      </c>
      <c r="M34" s="12">
        <v>1125</v>
      </c>
      <c r="N34" s="12">
        <v>3500</v>
      </c>
      <c r="O34" s="18">
        <f t="shared" si="0"/>
        <v>22800</v>
      </c>
      <c r="P34" s="18">
        <f t="shared" si="1"/>
        <v>12161</v>
      </c>
      <c r="Q34" s="18">
        <f t="shared" si="2"/>
        <v>3789</v>
      </c>
      <c r="R34" s="18">
        <f t="shared" si="3"/>
        <v>1052</v>
      </c>
      <c r="S34" s="18">
        <f t="shared" si="4"/>
        <v>1052</v>
      </c>
      <c r="T34" s="18">
        <f t="shared" si="5"/>
        <v>3274</v>
      </c>
      <c r="U34" s="18">
        <f t="shared" si="6"/>
        <v>21328</v>
      </c>
      <c r="V34" s="18"/>
      <c r="W34" s="18"/>
      <c r="X34" s="18">
        <f t="shared" si="7"/>
        <v>160</v>
      </c>
      <c r="Y34" s="12">
        <f t="shared" si="8"/>
        <v>1459</v>
      </c>
      <c r="Z34" s="18">
        <f t="shared" si="9"/>
        <v>1619</v>
      </c>
      <c r="AA34" s="18">
        <f t="shared" si="10"/>
        <v>19709</v>
      </c>
      <c r="AB34" s="12" t="s">
        <v>708</v>
      </c>
    </row>
    <row r="35" spans="1:28" s="19" customFormat="1" ht="35.1" customHeight="1">
      <c r="A35" s="12">
        <v>31</v>
      </c>
      <c r="B35" s="20" t="s">
        <v>101</v>
      </c>
      <c r="C35" s="20" t="s">
        <v>193</v>
      </c>
      <c r="D35" s="16">
        <v>732201500453</v>
      </c>
      <c r="E35" s="9">
        <v>0</v>
      </c>
      <c r="F35" s="12"/>
      <c r="G35" s="12"/>
      <c r="H35" s="12">
        <v>31</v>
      </c>
      <c r="I35" s="12">
        <v>28</v>
      </c>
      <c r="J35" s="12">
        <v>13000</v>
      </c>
      <c r="K35" s="12">
        <v>4050</v>
      </c>
      <c r="L35" s="18">
        <v>1125</v>
      </c>
      <c r="M35" s="12">
        <v>1125</v>
      </c>
      <c r="N35" s="12">
        <v>3500</v>
      </c>
      <c r="O35" s="18">
        <f t="shared" si="0"/>
        <v>22800</v>
      </c>
      <c r="P35" s="18">
        <f t="shared" si="1"/>
        <v>11742</v>
      </c>
      <c r="Q35" s="18">
        <f t="shared" si="2"/>
        <v>3658</v>
      </c>
      <c r="R35" s="18">
        <f t="shared" si="3"/>
        <v>1016</v>
      </c>
      <c r="S35" s="18">
        <f t="shared" si="4"/>
        <v>1016</v>
      </c>
      <c r="T35" s="18">
        <f t="shared" si="5"/>
        <v>3161</v>
      </c>
      <c r="U35" s="18">
        <f t="shared" si="6"/>
        <v>20593</v>
      </c>
      <c r="V35" s="18"/>
      <c r="W35" s="18"/>
      <c r="X35" s="18">
        <f t="shared" si="7"/>
        <v>154</v>
      </c>
      <c r="Y35" s="12">
        <f t="shared" si="8"/>
        <v>1409</v>
      </c>
      <c r="Z35" s="18">
        <f t="shared" si="9"/>
        <v>1563</v>
      </c>
      <c r="AA35" s="18">
        <f t="shared" si="10"/>
        <v>19030</v>
      </c>
      <c r="AB35" s="12" t="s">
        <v>708</v>
      </c>
    </row>
    <row r="36" spans="1:28" s="19" customFormat="1" ht="35.1" customHeight="1">
      <c r="A36" s="12">
        <v>32</v>
      </c>
      <c r="B36" s="20" t="s">
        <v>102</v>
      </c>
      <c r="C36" s="20" t="s">
        <v>194</v>
      </c>
      <c r="D36" s="16">
        <v>732201500439</v>
      </c>
      <c r="E36" s="9">
        <v>0</v>
      </c>
      <c r="F36" s="12"/>
      <c r="G36" s="12"/>
      <c r="H36" s="12">
        <v>31</v>
      </c>
      <c r="I36" s="12">
        <v>23</v>
      </c>
      <c r="J36" s="12">
        <v>13000</v>
      </c>
      <c r="K36" s="12">
        <v>4050</v>
      </c>
      <c r="L36" s="18">
        <v>1125</v>
      </c>
      <c r="M36" s="12">
        <v>1125</v>
      </c>
      <c r="N36" s="12">
        <v>3500</v>
      </c>
      <c r="O36" s="18">
        <f t="shared" si="0"/>
        <v>22800</v>
      </c>
      <c r="P36" s="18">
        <f t="shared" si="1"/>
        <v>9645</v>
      </c>
      <c r="Q36" s="18">
        <f t="shared" si="2"/>
        <v>3005</v>
      </c>
      <c r="R36" s="18">
        <f t="shared" si="3"/>
        <v>835</v>
      </c>
      <c r="S36" s="18">
        <f t="shared" si="4"/>
        <v>835</v>
      </c>
      <c r="T36" s="18">
        <f t="shared" si="5"/>
        <v>2597</v>
      </c>
      <c r="U36" s="18">
        <f t="shared" si="6"/>
        <v>16917</v>
      </c>
      <c r="V36" s="18"/>
      <c r="W36" s="18"/>
      <c r="X36" s="18">
        <f t="shared" si="7"/>
        <v>127</v>
      </c>
      <c r="Y36" s="12">
        <f t="shared" si="8"/>
        <v>1157</v>
      </c>
      <c r="Z36" s="18">
        <f t="shared" si="9"/>
        <v>1284</v>
      </c>
      <c r="AA36" s="18">
        <f t="shared" si="10"/>
        <v>15633</v>
      </c>
      <c r="AB36" s="12" t="s">
        <v>708</v>
      </c>
    </row>
    <row r="37" spans="1:28" s="19" customFormat="1" ht="35.1" customHeight="1">
      <c r="A37" s="12">
        <v>33</v>
      </c>
      <c r="B37" s="20" t="s">
        <v>103</v>
      </c>
      <c r="C37" s="20" t="s">
        <v>195</v>
      </c>
      <c r="D37" s="16" t="s">
        <v>535</v>
      </c>
      <c r="E37" s="9" t="s">
        <v>571</v>
      </c>
      <c r="F37" s="12"/>
      <c r="G37" s="12"/>
      <c r="H37" s="12">
        <v>31</v>
      </c>
      <c r="I37" s="12">
        <v>20</v>
      </c>
      <c r="J37" s="12">
        <v>13000</v>
      </c>
      <c r="K37" s="12">
        <v>4050</v>
      </c>
      <c r="L37" s="18">
        <v>1125</v>
      </c>
      <c r="M37" s="12">
        <v>1125</v>
      </c>
      <c r="N37" s="12">
        <v>3500</v>
      </c>
      <c r="O37" s="18">
        <f t="shared" ref="O37:O68" si="11">SUM(J37:N37)</f>
        <v>22800</v>
      </c>
      <c r="P37" s="18">
        <f t="shared" ref="P37:P68" si="12">ROUND(J37/H37*I37,0)</f>
        <v>8387</v>
      </c>
      <c r="Q37" s="18">
        <f t="shared" ref="Q37:Q68" si="13">ROUND(K37/H37*I37,0)</f>
        <v>2613</v>
      </c>
      <c r="R37" s="18">
        <f t="shared" ref="R37:R68" si="14">ROUND(L37/H37*I37,0)</f>
        <v>726</v>
      </c>
      <c r="S37" s="18">
        <f t="shared" ref="S37:S68" si="15">ROUND(M37/H37*I37,0)</f>
        <v>726</v>
      </c>
      <c r="T37" s="18">
        <f t="shared" ref="T37:T68" si="16">ROUND(N37/H37*I37,0)</f>
        <v>2258</v>
      </c>
      <c r="U37" s="18">
        <f t="shared" ref="U37:U68" si="17">SUM(P37:T37)</f>
        <v>14710</v>
      </c>
      <c r="V37" s="18"/>
      <c r="W37" s="18"/>
      <c r="X37" s="18">
        <f t="shared" ref="X37:X68" si="18">ROUND(U37*0.75%,0)</f>
        <v>110</v>
      </c>
      <c r="Y37" s="12">
        <f t="shared" ref="Y37:Y68" si="19">ROUND(P37*12%,0)</f>
        <v>1006</v>
      </c>
      <c r="Z37" s="18">
        <f t="shared" ref="Z37:Z68" si="20">SUM(V37:Y37)</f>
        <v>1116</v>
      </c>
      <c r="AA37" s="18">
        <f t="shared" ref="AA37:AA68" si="21">U37-Z37</f>
        <v>13594</v>
      </c>
      <c r="AB37" s="12" t="s">
        <v>708</v>
      </c>
    </row>
    <row r="38" spans="1:28" s="19" customFormat="1" ht="35.1" customHeight="1">
      <c r="A38" s="12">
        <v>34</v>
      </c>
      <c r="B38" s="20" t="s">
        <v>105</v>
      </c>
      <c r="C38" s="20" t="s">
        <v>196</v>
      </c>
      <c r="D38" s="16">
        <v>38589757730</v>
      </c>
      <c r="E38" s="9" t="s">
        <v>572</v>
      </c>
      <c r="F38" s="12"/>
      <c r="G38" s="12"/>
      <c r="H38" s="12">
        <v>31</v>
      </c>
      <c r="I38" s="30">
        <f>27+1</f>
        <v>28</v>
      </c>
      <c r="J38" s="12">
        <v>13000</v>
      </c>
      <c r="K38" s="12">
        <v>4050</v>
      </c>
      <c r="L38" s="18">
        <v>1125</v>
      </c>
      <c r="M38" s="12">
        <v>1125</v>
      </c>
      <c r="N38" s="12">
        <v>3500</v>
      </c>
      <c r="O38" s="18">
        <f t="shared" si="11"/>
        <v>22800</v>
      </c>
      <c r="P38" s="18">
        <f t="shared" si="12"/>
        <v>11742</v>
      </c>
      <c r="Q38" s="18">
        <f t="shared" si="13"/>
        <v>3658</v>
      </c>
      <c r="R38" s="18">
        <f t="shared" si="14"/>
        <v>1016</v>
      </c>
      <c r="S38" s="18">
        <f t="shared" si="15"/>
        <v>1016</v>
      </c>
      <c r="T38" s="18">
        <f t="shared" si="16"/>
        <v>3161</v>
      </c>
      <c r="U38" s="18">
        <f t="shared" si="17"/>
        <v>20593</v>
      </c>
      <c r="V38" s="18"/>
      <c r="W38" s="18"/>
      <c r="X38" s="18">
        <f t="shared" si="18"/>
        <v>154</v>
      </c>
      <c r="Y38" s="12">
        <f t="shared" si="19"/>
        <v>1409</v>
      </c>
      <c r="Z38" s="18">
        <f t="shared" si="20"/>
        <v>1563</v>
      </c>
      <c r="AA38" s="18">
        <f t="shared" si="21"/>
        <v>19030</v>
      </c>
      <c r="AB38" s="12" t="s">
        <v>727</v>
      </c>
    </row>
    <row r="39" spans="1:28" s="19" customFormat="1" ht="35.1" customHeight="1">
      <c r="A39" s="12">
        <v>35</v>
      </c>
      <c r="B39" s="20" t="s">
        <v>106</v>
      </c>
      <c r="C39" s="20" t="s">
        <v>197</v>
      </c>
      <c r="D39" s="16" t="s">
        <v>536</v>
      </c>
      <c r="E39" s="9" t="s">
        <v>573</v>
      </c>
      <c r="F39" s="12"/>
      <c r="G39" s="12"/>
      <c r="H39" s="12">
        <v>31</v>
      </c>
      <c r="I39" s="12">
        <v>26</v>
      </c>
      <c r="J39" s="12">
        <v>13000</v>
      </c>
      <c r="K39" s="12">
        <v>4050</v>
      </c>
      <c r="L39" s="18">
        <v>1125</v>
      </c>
      <c r="M39" s="12">
        <v>1125</v>
      </c>
      <c r="N39" s="12">
        <v>3500</v>
      </c>
      <c r="O39" s="18">
        <f t="shared" si="11"/>
        <v>22800</v>
      </c>
      <c r="P39" s="18">
        <f t="shared" si="12"/>
        <v>10903</v>
      </c>
      <c r="Q39" s="18">
        <f t="shared" si="13"/>
        <v>3397</v>
      </c>
      <c r="R39" s="18">
        <f t="shared" si="14"/>
        <v>944</v>
      </c>
      <c r="S39" s="18">
        <f t="shared" si="15"/>
        <v>944</v>
      </c>
      <c r="T39" s="18">
        <f t="shared" si="16"/>
        <v>2935</v>
      </c>
      <c r="U39" s="18">
        <f t="shared" si="17"/>
        <v>19123</v>
      </c>
      <c r="V39" s="18"/>
      <c r="W39" s="18"/>
      <c r="X39" s="18">
        <f t="shared" si="18"/>
        <v>143</v>
      </c>
      <c r="Y39" s="12">
        <f t="shared" si="19"/>
        <v>1308</v>
      </c>
      <c r="Z39" s="18">
        <f t="shared" si="20"/>
        <v>1451</v>
      </c>
      <c r="AA39" s="18">
        <f t="shared" si="21"/>
        <v>17672</v>
      </c>
      <c r="AB39" s="12" t="s">
        <v>709</v>
      </c>
    </row>
    <row r="40" spans="1:28" s="19" customFormat="1" ht="35.1" customHeight="1">
      <c r="A40" s="12">
        <v>36</v>
      </c>
      <c r="B40" s="20" t="s">
        <v>107</v>
      </c>
      <c r="C40" s="20" t="s">
        <v>189</v>
      </c>
      <c r="D40" s="16" t="s">
        <v>537</v>
      </c>
      <c r="E40" s="9" t="s">
        <v>574</v>
      </c>
      <c r="F40" s="12"/>
      <c r="G40" s="12"/>
      <c r="H40" s="12">
        <v>31</v>
      </c>
      <c r="I40" s="12">
        <v>26</v>
      </c>
      <c r="J40" s="12">
        <v>13000</v>
      </c>
      <c r="K40" s="12">
        <v>4050</v>
      </c>
      <c r="L40" s="18">
        <v>1125</v>
      </c>
      <c r="M40" s="12">
        <v>1125</v>
      </c>
      <c r="N40" s="12">
        <v>3500</v>
      </c>
      <c r="O40" s="18">
        <f t="shared" si="11"/>
        <v>22800</v>
      </c>
      <c r="P40" s="18">
        <f t="shared" si="12"/>
        <v>10903</v>
      </c>
      <c r="Q40" s="18">
        <f t="shared" si="13"/>
        <v>3397</v>
      </c>
      <c r="R40" s="18">
        <f t="shared" si="14"/>
        <v>944</v>
      </c>
      <c r="S40" s="18">
        <f t="shared" si="15"/>
        <v>944</v>
      </c>
      <c r="T40" s="18">
        <f t="shared" si="16"/>
        <v>2935</v>
      </c>
      <c r="U40" s="18">
        <f t="shared" si="17"/>
        <v>19123</v>
      </c>
      <c r="V40" s="18"/>
      <c r="W40" s="18"/>
      <c r="X40" s="18">
        <f t="shared" si="18"/>
        <v>143</v>
      </c>
      <c r="Y40" s="12">
        <f t="shared" si="19"/>
        <v>1308</v>
      </c>
      <c r="Z40" s="18">
        <f t="shared" si="20"/>
        <v>1451</v>
      </c>
      <c r="AA40" s="18">
        <f t="shared" si="21"/>
        <v>17672</v>
      </c>
      <c r="AB40" s="12" t="s">
        <v>709</v>
      </c>
    </row>
    <row r="41" spans="1:28" s="19" customFormat="1" ht="35.1" customHeight="1">
      <c r="A41" s="12">
        <v>37</v>
      </c>
      <c r="B41" s="20" t="s">
        <v>108</v>
      </c>
      <c r="C41" s="20" t="s">
        <v>198</v>
      </c>
      <c r="D41" s="16">
        <v>32796815034</v>
      </c>
      <c r="E41" s="9" t="s">
        <v>575</v>
      </c>
      <c r="F41" s="12"/>
      <c r="G41" s="12"/>
      <c r="H41" s="12">
        <v>31</v>
      </c>
      <c r="I41" s="12">
        <v>27</v>
      </c>
      <c r="J41" s="12">
        <v>13000</v>
      </c>
      <c r="K41" s="12">
        <v>4050</v>
      </c>
      <c r="L41" s="18">
        <v>1125</v>
      </c>
      <c r="M41" s="12">
        <v>1125</v>
      </c>
      <c r="N41" s="12">
        <v>3500</v>
      </c>
      <c r="O41" s="18">
        <f t="shared" si="11"/>
        <v>22800</v>
      </c>
      <c r="P41" s="18">
        <f t="shared" si="12"/>
        <v>11323</v>
      </c>
      <c r="Q41" s="18">
        <f t="shared" si="13"/>
        <v>3527</v>
      </c>
      <c r="R41" s="18">
        <f t="shared" si="14"/>
        <v>980</v>
      </c>
      <c r="S41" s="18">
        <f t="shared" si="15"/>
        <v>980</v>
      </c>
      <c r="T41" s="18">
        <f t="shared" si="16"/>
        <v>3048</v>
      </c>
      <c r="U41" s="18">
        <f t="shared" si="17"/>
        <v>19858</v>
      </c>
      <c r="V41" s="18"/>
      <c r="W41" s="18"/>
      <c r="X41" s="18">
        <f t="shared" si="18"/>
        <v>149</v>
      </c>
      <c r="Y41" s="12">
        <f t="shared" si="19"/>
        <v>1359</v>
      </c>
      <c r="Z41" s="18">
        <f t="shared" si="20"/>
        <v>1508</v>
      </c>
      <c r="AA41" s="18">
        <f t="shared" si="21"/>
        <v>18350</v>
      </c>
      <c r="AB41" s="12" t="s">
        <v>727</v>
      </c>
    </row>
    <row r="42" spans="1:28" s="19" customFormat="1" ht="35.1" customHeight="1">
      <c r="A42" s="12">
        <v>38</v>
      </c>
      <c r="B42" s="20" t="s">
        <v>109</v>
      </c>
      <c r="C42" s="20" t="s">
        <v>199</v>
      </c>
      <c r="D42" s="16">
        <v>33079197285</v>
      </c>
      <c r="E42" s="9" t="s">
        <v>572</v>
      </c>
      <c r="F42" s="12"/>
      <c r="G42" s="12"/>
      <c r="H42" s="12">
        <v>31</v>
      </c>
      <c r="I42" s="12">
        <f>27+1</f>
        <v>28</v>
      </c>
      <c r="J42" s="12">
        <v>13000</v>
      </c>
      <c r="K42" s="12">
        <v>4050</v>
      </c>
      <c r="L42" s="18">
        <v>1125</v>
      </c>
      <c r="M42" s="12">
        <v>1125</v>
      </c>
      <c r="N42" s="12">
        <v>3500</v>
      </c>
      <c r="O42" s="18">
        <f t="shared" si="11"/>
        <v>22800</v>
      </c>
      <c r="P42" s="18">
        <f t="shared" si="12"/>
        <v>11742</v>
      </c>
      <c r="Q42" s="18">
        <f t="shared" si="13"/>
        <v>3658</v>
      </c>
      <c r="R42" s="18">
        <f t="shared" si="14"/>
        <v>1016</v>
      </c>
      <c r="S42" s="18">
        <f t="shared" si="15"/>
        <v>1016</v>
      </c>
      <c r="T42" s="18">
        <f t="shared" si="16"/>
        <v>3161</v>
      </c>
      <c r="U42" s="18">
        <f t="shared" si="17"/>
        <v>20593</v>
      </c>
      <c r="V42" s="18"/>
      <c r="W42" s="18"/>
      <c r="X42" s="18">
        <f t="shared" si="18"/>
        <v>154</v>
      </c>
      <c r="Y42" s="12">
        <f t="shared" si="19"/>
        <v>1409</v>
      </c>
      <c r="Z42" s="18">
        <f t="shared" si="20"/>
        <v>1563</v>
      </c>
      <c r="AA42" s="18">
        <f t="shared" si="21"/>
        <v>19030</v>
      </c>
      <c r="AB42" s="12" t="s">
        <v>727</v>
      </c>
    </row>
    <row r="43" spans="1:28" s="19" customFormat="1" ht="35.1" customHeight="1">
      <c r="A43" s="12">
        <v>39</v>
      </c>
      <c r="B43" s="20" t="s">
        <v>110</v>
      </c>
      <c r="C43" s="20" t="s">
        <v>200</v>
      </c>
      <c r="D43" s="16" t="s">
        <v>538</v>
      </c>
      <c r="E43" s="9" t="s">
        <v>576</v>
      </c>
      <c r="F43" s="12"/>
      <c r="G43" s="12"/>
      <c r="H43" s="12">
        <v>31</v>
      </c>
      <c r="I43" s="12">
        <v>25</v>
      </c>
      <c r="J43" s="12">
        <v>13000</v>
      </c>
      <c r="K43" s="12">
        <v>4050</v>
      </c>
      <c r="L43" s="18">
        <v>1125</v>
      </c>
      <c r="M43" s="12">
        <v>1125</v>
      </c>
      <c r="N43" s="12">
        <v>3500</v>
      </c>
      <c r="O43" s="18">
        <f t="shared" si="11"/>
        <v>22800</v>
      </c>
      <c r="P43" s="18">
        <f t="shared" si="12"/>
        <v>10484</v>
      </c>
      <c r="Q43" s="18">
        <f t="shared" si="13"/>
        <v>3266</v>
      </c>
      <c r="R43" s="18">
        <f t="shared" si="14"/>
        <v>907</v>
      </c>
      <c r="S43" s="18">
        <f t="shared" si="15"/>
        <v>907</v>
      </c>
      <c r="T43" s="18">
        <f t="shared" si="16"/>
        <v>2823</v>
      </c>
      <c r="U43" s="18">
        <f t="shared" si="17"/>
        <v>18387</v>
      </c>
      <c r="V43" s="18"/>
      <c r="W43" s="18"/>
      <c r="X43" s="18">
        <f t="shared" si="18"/>
        <v>138</v>
      </c>
      <c r="Y43" s="12">
        <f t="shared" si="19"/>
        <v>1258</v>
      </c>
      <c r="Z43" s="18">
        <f t="shared" si="20"/>
        <v>1396</v>
      </c>
      <c r="AA43" s="18">
        <f t="shared" si="21"/>
        <v>16991</v>
      </c>
      <c r="AB43" s="12" t="s">
        <v>709</v>
      </c>
    </row>
    <row r="44" spans="1:28" s="19" customFormat="1" ht="35.1" customHeight="1">
      <c r="A44" s="12">
        <v>40</v>
      </c>
      <c r="B44" s="20" t="s">
        <v>111</v>
      </c>
      <c r="C44" s="20" t="s">
        <v>201</v>
      </c>
      <c r="D44" s="16" t="s">
        <v>539</v>
      </c>
      <c r="E44" s="9" t="s">
        <v>577</v>
      </c>
      <c r="F44" s="12"/>
      <c r="G44" s="12"/>
      <c r="H44" s="12">
        <v>31</v>
      </c>
      <c r="I44" s="12">
        <v>26</v>
      </c>
      <c r="J44" s="12">
        <v>13000</v>
      </c>
      <c r="K44" s="12">
        <v>4050</v>
      </c>
      <c r="L44" s="18">
        <v>1125</v>
      </c>
      <c r="M44" s="12">
        <v>1125</v>
      </c>
      <c r="N44" s="12">
        <v>3500</v>
      </c>
      <c r="O44" s="18">
        <f t="shared" si="11"/>
        <v>22800</v>
      </c>
      <c r="P44" s="18">
        <f t="shared" si="12"/>
        <v>10903</v>
      </c>
      <c r="Q44" s="18">
        <f t="shared" si="13"/>
        <v>3397</v>
      </c>
      <c r="R44" s="18">
        <f t="shared" si="14"/>
        <v>944</v>
      </c>
      <c r="S44" s="18">
        <f t="shared" si="15"/>
        <v>944</v>
      </c>
      <c r="T44" s="18">
        <f t="shared" si="16"/>
        <v>2935</v>
      </c>
      <c r="U44" s="18">
        <f t="shared" si="17"/>
        <v>19123</v>
      </c>
      <c r="V44" s="18"/>
      <c r="W44" s="18"/>
      <c r="X44" s="18">
        <f t="shared" si="18"/>
        <v>143</v>
      </c>
      <c r="Y44" s="12">
        <f t="shared" si="19"/>
        <v>1308</v>
      </c>
      <c r="Z44" s="18">
        <f t="shared" si="20"/>
        <v>1451</v>
      </c>
      <c r="AA44" s="18">
        <f t="shared" si="21"/>
        <v>17672</v>
      </c>
      <c r="AB44" s="12" t="s">
        <v>709</v>
      </c>
    </row>
    <row r="45" spans="1:28" s="19" customFormat="1" ht="35.1" customHeight="1">
      <c r="A45" s="12">
        <v>41</v>
      </c>
      <c r="B45" s="20" t="s">
        <v>490</v>
      </c>
      <c r="C45" s="20" t="s">
        <v>495</v>
      </c>
      <c r="D45" s="40" t="s">
        <v>723</v>
      </c>
      <c r="E45" s="9" t="s">
        <v>693</v>
      </c>
      <c r="F45" s="12"/>
      <c r="G45" s="12"/>
      <c r="H45" s="12">
        <v>31</v>
      </c>
      <c r="I45" s="12">
        <v>5</v>
      </c>
      <c r="J45" s="12">
        <v>13000</v>
      </c>
      <c r="K45" s="12">
        <v>4050</v>
      </c>
      <c r="L45" s="18">
        <v>1125</v>
      </c>
      <c r="M45" s="12">
        <v>1125</v>
      </c>
      <c r="N45" s="12">
        <v>3500</v>
      </c>
      <c r="O45" s="18">
        <f t="shared" si="11"/>
        <v>22800</v>
      </c>
      <c r="P45" s="18">
        <f t="shared" si="12"/>
        <v>2097</v>
      </c>
      <c r="Q45" s="18">
        <f t="shared" si="13"/>
        <v>653</v>
      </c>
      <c r="R45" s="18">
        <f t="shared" si="14"/>
        <v>181</v>
      </c>
      <c r="S45" s="18">
        <f t="shared" si="15"/>
        <v>181</v>
      </c>
      <c r="T45" s="18">
        <f t="shared" si="16"/>
        <v>565</v>
      </c>
      <c r="U45" s="18">
        <f t="shared" si="17"/>
        <v>3677</v>
      </c>
      <c r="V45" s="18"/>
      <c r="W45" s="18"/>
      <c r="X45" s="18">
        <f t="shared" si="18"/>
        <v>28</v>
      </c>
      <c r="Y45" s="12">
        <f t="shared" si="19"/>
        <v>252</v>
      </c>
      <c r="Z45" s="18">
        <f t="shared" si="20"/>
        <v>280</v>
      </c>
      <c r="AA45" s="18">
        <f t="shared" si="21"/>
        <v>3397</v>
      </c>
      <c r="AB45" s="12" t="s">
        <v>709</v>
      </c>
    </row>
    <row r="46" spans="1:28" s="19" customFormat="1" ht="35.1" customHeight="1">
      <c r="A46" s="12">
        <v>42</v>
      </c>
      <c r="B46" s="20" t="s">
        <v>112</v>
      </c>
      <c r="C46" s="20" t="s">
        <v>202</v>
      </c>
      <c r="D46" s="16" t="s">
        <v>540</v>
      </c>
      <c r="E46" s="9" t="s">
        <v>578</v>
      </c>
      <c r="F46" s="12"/>
      <c r="G46" s="12"/>
      <c r="H46" s="12">
        <v>31</v>
      </c>
      <c r="I46" s="30">
        <f>29+1</f>
        <v>30</v>
      </c>
      <c r="J46" s="12">
        <v>13000</v>
      </c>
      <c r="K46" s="12">
        <v>4050</v>
      </c>
      <c r="L46" s="18">
        <v>1125</v>
      </c>
      <c r="M46" s="12">
        <v>1125</v>
      </c>
      <c r="N46" s="12">
        <v>3500</v>
      </c>
      <c r="O46" s="18">
        <f t="shared" si="11"/>
        <v>22800</v>
      </c>
      <c r="P46" s="18">
        <f t="shared" si="12"/>
        <v>12581</v>
      </c>
      <c r="Q46" s="18">
        <f t="shared" si="13"/>
        <v>3919</v>
      </c>
      <c r="R46" s="18">
        <f t="shared" si="14"/>
        <v>1089</v>
      </c>
      <c r="S46" s="18">
        <f t="shared" si="15"/>
        <v>1089</v>
      </c>
      <c r="T46" s="18">
        <f t="shared" si="16"/>
        <v>3387</v>
      </c>
      <c r="U46" s="18">
        <f t="shared" si="17"/>
        <v>22065</v>
      </c>
      <c r="V46" s="18"/>
      <c r="W46" s="18"/>
      <c r="X46" s="18">
        <f t="shared" si="18"/>
        <v>165</v>
      </c>
      <c r="Y46" s="12">
        <f t="shared" si="19"/>
        <v>1510</v>
      </c>
      <c r="Z46" s="18">
        <f t="shared" si="20"/>
        <v>1675</v>
      </c>
      <c r="AA46" s="18">
        <f t="shared" si="21"/>
        <v>20390</v>
      </c>
      <c r="AB46" s="12" t="s">
        <v>709</v>
      </c>
    </row>
    <row r="47" spans="1:28" s="19" customFormat="1" ht="35.1" customHeight="1">
      <c r="A47" s="12">
        <v>43</v>
      </c>
      <c r="B47" s="20" t="s">
        <v>113</v>
      </c>
      <c r="C47" s="20" t="s">
        <v>203</v>
      </c>
      <c r="D47" s="16" t="s">
        <v>541</v>
      </c>
      <c r="E47" s="9" t="s">
        <v>579</v>
      </c>
      <c r="F47" s="12"/>
      <c r="G47" s="12"/>
      <c r="H47" s="12">
        <v>31</v>
      </c>
      <c r="I47" s="30">
        <f>23+1</f>
        <v>24</v>
      </c>
      <c r="J47" s="12">
        <v>13000</v>
      </c>
      <c r="K47" s="12">
        <v>4050</v>
      </c>
      <c r="L47" s="18">
        <v>1125</v>
      </c>
      <c r="M47" s="12">
        <v>1125</v>
      </c>
      <c r="N47" s="12">
        <v>3500</v>
      </c>
      <c r="O47" s="18">
        <f t="shared" si="11"/>
        <v>22800</v>
      </c>
      <c r="P47" s="18">
        <f t="shared" si="12"/>
        <v>10065</v>
      </c>
      <c r="Q47" s="18">
        <f t="shared" si="13"/>
        <v>3135</v>
      </c>
      <c r="R47" s="18">
        <f t="shared" si="14"/>
        <v>871</v>
      </c>
      <c r="S47" s="18">
        <f t="shared" si="15"/>
        <v>871</v>
      </c>
      <c r="T47" s="18">
        <f t="shared" si="16"/>
        <v>2710</v>
      </c>
      <c r="U47" s="18">
        <f t="shared" si="17"/>
        <v>17652</v>
      </c>
      <c r="V47" s="18"/>
      <c r="W47" s="18">
        <v>800</v>
      </c>
      <c r="X47" s="18">
        <f t="shared" si="18"/>
        <v>132</v>
      </c>
      <c r="Y47" s="12">
        <f t="shared" si="19"/>
        <v>1208</v>
      </c>
      <c r="Z47" s="18">
        <f t="shared" si="20"/>
        <v>2140</v>
      </c>
      <c r="AA47" s="18">
        <f t="shared" si="21"/>
        <v>15512</v>
      </c>
      <c r="AB47" s="12" t="s">
        <v>709</v>
      </c>
    </row>
    <row r="48" spans="1:28" s="19" customFormat="1" ht="35.1" customHeight="1">
      <c r="A48" s="12">
        <v>44</v>
      </c>
      <c r="B48" s="20" t="s">
        <v>114</v>
      </c>
      <c r="C48" s="20" t="s">
        <v>204</v>
      </c>
      <c r="D48" s="16">
        <v>39640962631</v>
      </c>
      <c r="E48" s="9" t="s">
        <v>580</v>
      </c>
      <c r="F48" s="12"/>
      <c r="G48" s="12"/>
      <c r="H48" s="12">
        <v>31</v>
      </c>
      <c r="I48" s="12">
        <v>20</v>
      </c>
      <c r="J48" s="12">
        <v>13000</v>
      </c>
      <c r="K48" s="12">
        <v>4050</v>
      </c>
      <c r="L48" s="18">
        <v>1125</v>
      </c>
      <c r="M48" s="12">
        <v>1125</v>
      </c>
      <c r="N48" s="12">
        <v>3500</v>
      </c>
      <c r="O48" s="18">
        <f t="shared" si="11"/>
        <v>22800</v>
      </c>
      <c r="P48" s="18">
        <f t="shared" si="12"/>
        <v>8387</v>
      </c>
      <c r="Q48" s="18">
        <f t="shared" si="13"/>
        <v>2613</v>
      </c>
      <c r="R48" s="18">
        <f t="shared" si="14"/>
        <v>726</v>
      </c>
      <c r="S48" s="18">
        <f t="shared" si="15"/>
        <v>726</v>
      </c>
      <c r="T48" s="18">
        <f t="shared" si="16"/>
        <v>2258</v>
      </c>
      <c r="U48" s="18">
        <f t="shared" si="17"/>
        <v>14710</v>
      </c>
      <c r="V48" s="18"/>
      <c r="W48" s="18"/>
      <c r="X48" s="18">
        <f t="shared" si="18"/>
        <v>110</v>
      </c>
      <c r="Y48" s="12">
        <f t="shared" si="19"/>
        <v>1006</v>
      </c>
      <c r="Z48" s="18">
        <f t="shared" si="20"/>
        <v>1116</v>
      </c>
      <c r="AA48" s="18">
        <f t="shared" si="21"/>
        <v>13594</v>
      </c>
      <c r="AB48" s="12" t="s">
        <v>727</v>
      </c>
    </row>
    <row r="49" spans="1:28" s="19" customFormat="1" ht="35.1" customHeight="1">
      <c r="A49" s="12">
        <v>45</v>
      </c>
      <c r="B49" s="20" t="s">
        <v>115</v>
      </c>
      <c r="C49" s="20" t="s">
        <v>183</v>
      </c>
      <c r="D49" s="16">
        <v>520181000048999</v>
      </c>
      <c r="E49" s="9" t="s">
        <v>581</v>
      </c>
      <c r="F49" s="12"/>
      <c r="G49" s="12"/>
      <c r="H49" s="12">
        <v>31</v>
      </c>
      <c r="I49" s="30">
        <f>25+1</f>
        <v>26</v>
      </c>
      <c r="J49" s="12">
        <v>13000</v>
      </c>
      <c r="K49" s="12">
        <v>4050</v>
      </c>
      <c r="L49" s="18">
        <v>1125</v>
      </c>
      <c r="M49" s="12">
        <v>1125</v>
      </c>
      <c r="N49" s="12">
        <v>3500</v>
      </c>
      <c r="O49" s="18">
        <f t="shared" si="11"/>
        <v>22800</v>
      </c>
      <c r="P49" s="18">
        <f t="shared" si="12"/>
        <v>10903</v>
      </c>
      <c r="Q49" s="18">
        <f t="shared" si="13"/>
        <v>3397</v>
      </c>
      <c r="R49" s="18">
        <f t="shared" si="14"/>
        <v>944</v>
      </c>
      <c r="S49" s="18">
        <f t="shared" si="15"/>
        <v>944</v>
      </c>
      <c r="T49" s="18">
        <f t="shared" si="16"/>
        <v>2935</v>
      </c>
      <c r="U49" s="18">
        <f t="shared" si="17"/>
        <v>19123</v>
      </c>
      <c r="V49" s="18"/>
      <c r="W49" s="18"/>
      <c r="X49" s="18">
        <f t="shared" si="18"/>
        <v>143</v>
      </c>
      <c r="Y49" s="12">
        <f t="shared" si="19"/>
        <v>1308</v>
      </c>
      <c r="Z49" s="18">
        <f t="shared" si="20"/>
        <v>1451</v>
      </c>
      <c r="AA49" s="18">
        <f t="shared" si="21"/>
        <v>17672</v>
      </c>
      <c r="AB49" s="12" t="s">
        <v>709</v>
      </c>
    </row>
    <row r="50" spans="1:28" s="19" customFormat="1" ht="35.1" customHeight="1">
      <c r="A50" s="12">
        <v>46</v>
      </c>
      <c r="B50" s="20" t="s">
        <v>116</v>
      </c>
      <c r="C50" s="20" t="s">
        <v>205</v>
      </c>
      <c r="D50" s="16" t="s">
        <v>542</v>
      </c>
      <c r="E50" s="9" t="s">
        <v>576</v>
      </c>
      <c r="F50" s="12"/>
      <c r="G50" s="12"/>
      <c r="H50" s="12">
        <v>31</v>
      </c>
      <c r="I50" s="12">
        <v>7</v>
      </c>
      <c r="J50" s="12">
        <v>13000</v>
      </c>
      <c r="K50" s="12">
        <v>4050</v>
      </c>
      <c r="L50" s="18">
        <v>1125</v>
      </c>
      <c r="M50" s="12">
        <v>1125</v>
      </c>
      <c r="N50" s="12">
        <v>3500</v>
      </c>
      <c r="O50" s="18">
        <f t="shared" si="11"/>
        <v>22800</v>
      </c>
      <c r="P50" s="18">
        <f t="shared" si="12"/>
        <v>2935</v>
      </c>
      <c r="Q50" s="18">
        <f t="shared" si="13"/>
        <v>915</v>
      </c>
      <c r="R50" s="18">
        <f t="shared" si="14"/>
        <v>254</v>
      </c>
      <c r="S50" s="18">
        <f t="shared" si="15"/>
        <v>254</v>
      </c>
      <c r="T50" s="18">
        <f t="shared" si="16"/>
        <v>790</v>
      </c>
      <c r="U50" s="18">
        <f t="shared" si="17"/>
        <v>5148</v>
      </c>
      <c r="V50" s="18"/>
      <c r="W50" s="18"/>
      <c r="X50" s="18">
        <f t="shared" si="18"/>
        <v>39</v>
      </c>
      <c r="Y50" s="12">
        <f t="shared" si="19"/>
        <v>352</v>
      </c>
      <c r="Z50" s="18">
        <f t="shared" si="20"/>
        <v>391</v>
      </c>
      <c r="AA50" s="18">
        <f t="shared" si="21"/>
        <v>4757</v>
      </c>
      <c r="AB50" s="12" t="s">
        <v>730</v>
      </c>
    </row>
    <row r="51" spans="1:28" s="19" customFormat="1" ht="35.1" customHeight="1">
      <c r="A51" s="12">
        <v>47</v>
      </c>
      <c r="B51" s="20" t="s">
        <v>117</v>
      </c>
      <c r="C51" s="20" t="s">
        <v>207</v>
      </c>
      <c r="D51" s="16" t="s">
        <v>543</v>
      </c>
      <c r="E51" s="9" t="s">
        <v>582</v>
      </c>
      <c r="F51" s="12"/>
      <c r="G51" s="12"/>
      <c r="H51" s="12">
        <v>31</v>
      </c>
      <c r="I51" s="30">
        <f>29+1</f>
        <v>30</v>
      </c>
      <c r="J51" s="12">
        <v>13000</v>
      </c>
      <c r="K51" s="12">
        <v>4050</v>
      </c>
      <c r="L51" s="18">
        <v>1125</v>
      </c>
      <c r="M51" s="12">
        <v>1125</v>
      </c>
      <c r="N51" s="12">
        <v>3500</v>
      </c>
      <c r="O51" s="18">
        <f t="shared" si="11"/>
        <v>22800</v>
      </c>
      <c r="P51" s="18">
        <f t="shared" si="12"/>
        <v>12581</v>
      </c>
      <c r="Q51" s="18">
        <f t="shared" si="13"/>
        <v>3919</v>
      </c>
      <c r="R51" s="18">
        <f t="shared" si="14"/>
        <v>1089</v>
      </c>
      <c r="S51" s="18">
        <f t="shared" si="15"/>
        <v>1089</v>
      </c>
      <c r="T51" s="18">
        <f t="shared" si="16"/>
        <v>3387</v>
      </c>
      <c r="U51" s="18">
        <f t="shared" si="17"/>
        <v>22065</v>
      </c>
      <c r="V51" s="18"/>
      <c r="W51" s="18"/>
      <c r="X51" s="18">
        <f t="shared" si="18"/>
        <v>165</v>
      </c>
      <c r="Y51" s="12">
        <f t="shared" si="19"/>
        <v>1510</v>
      </c>
      <c r="Z51" s="18">
        <f t="shared" si="20"/>
        <v>1675</v>
      </c>
      <c r="AA51" s="18">
        <f t="shared" si="21"/>
        <v>20390</v>
      </c>
      <c r="AB51" s="12" t="s">
        <v>709</v>
      </c>
    </row>
    <row r="52" spans="1:28" s="19" customFormat="1" ht="35.1" customHeight="1">
      <c r="A52" s="12">
        <v>48</v>
      </c>
      <c r="B52" s="20" t="s">
        <v>118</v>
      </c>
      <c r="C52" s="20" t="s">
        <v>208</v>
      </c>
      <c r="D52" s="16">
        <v>2514675613</v>
      </c>
      <c r="E52" s="9" t="s">
        <v>583</v>
      </c>
      <c r="F52" s="12"/>
      <c r="G52" s="12"/>
      <c r="H52" s="12">
        <v>31</v>
      </c>
      <c r="I52" s="12">
        <v>17</v>
      </c>
      <c r="J52" s="12">
        <v>13000</v>
      </c>
      <c r="K52" s="12">
        <v>4050</v>
      </c>
      <c r="L52" s="18">
        <v>1125</v>
      </c>
      <c r="M52" s="12">
        <v>1125</v>
      </c>
      <c r="N52" s="12">
        <v>3500</v>
      </c>
      <c r="O52" s="18">
        <f t="shared" si="11"/>
        <v>22800</v>
      </c>
      <c r="P52" s="18">
        <f t="shared" si="12"/>
        <v>7129</v>
      </c>
      <c r="Q52" s="18">
        <f t="shared" si="13"/>
        <v>2221</v>
      </c>
      <c r="R52" s="18">
        <f t="shared" si="14"/>
        <v>617</v>
      </c>
      <c r="S52" s="18">
        <f t="shared" si="15"/>
        <v>617</v>
      </c>
      <c r="T52" s="18">
        <f t="shared" si="16"/>
        <v>1919</v>
      </c>
      <c r="U52" s="18">
        <f t="shared" si="17"/>
        <v>12503</v>
      </c>
      <c r="V52" s="18"/>
      <c r="W52" s="18"/>
      <c r="X52" s="18">
        <f t="shared" si="18"/>
        <v>94</v>
      </c>
      <c r="Y52" s="12">
        <f t="shared" si="19"/>
        <v>855</v>
      </c>
      <c r="Z52" s="18">
        <f t="shared" si="20"/>
        <v>949</v>
      </c>
      <c r="AA52" s="18">
        <f t="shared" si="21"/>
        <v>11554</v>
      </c>
      <c r="AB52" s="12" t="s">
        <v>709</v>
      </c>
    </row>
    <row r="53" spans="1:28" s="19" customFormat="1" ht="35.1" customHeight="1">
      <c r="A53" s="12">
        <v>49</v>
      </c>
      <c r="B53" s="20" t="s">
        <v>119</v>
      </c>
      <c r="C53" s="20" t="s">
        <v>209</v>
      </c>
      <c r="D53" s="16" t="s">
        <v>544</v>
      </c>
      <c r="E53" s="9" t="s">
        <v>584</v>
      </c>
      <c r="F53" s="12"/>
      <c r="G53" s="12"/>
      <c r="H53" s="12">
        <v>31</v>
      </c>
      <c r="I53" s="30">
        <f>27+1</f>
        <v>28</v>
      </c>
      <c r="J53" s="12">
        <v>13000</v>
      </c>
      <c r="K53" s="12">
        <v>4050</v>
      </c>
      <c r="L53" s="18">
        <v>1125</v>
      </c>
      <c r="M53" s="12">
        <v>1125</v>
      </c>
      <c r="N53" s="12">
        <v>3500</v>
      </c>
      <c r="O53" s="18">
        <f t="shared" si="11"/>
        <v>22800</v>
      </c>
      <c r="P53" s="18">
        <f t="shared" si="12"/>
        <v>11742</v>
      </c>
      <c r="Q53" s="18">
        <f t="shared" si="13"/>
        <v>3658</v>
      </c>
      <c r="R53" s="18">
        <f t="shared" si="14"/>
        <v>1016</v>
      </c>
      <c r="S53" s="18">
        <f t="shared" si="15"/>
        <v>1016</v>
      </c>
      <c r="T53" s="18">
        <f t="shared" si="16"/>
        <v>3161</v>
      </c>
      <c r="U53" s="18">
        <f t="shared" si="17"/>
        <v>20593</v>
      </c>
      <c r="V53" s="18"/>
      <c r="W53" s="18"/>
      <c r="X53" s="18">
        <f t="shared" si="18"/>
        <v>154</v>
      </c>
      <c r="Y53" s="12">
        <f t="shared" si="19"/>
        <v>1409</v>
      </c>
      <c r="Z53" s="18">
        <f t="shared" si="20"/>
        <v>1563</v>
      </c>
      <c r="AA53" s="18">
        <f t="shared" si="21"/>
        <v>19030</v>
      </c>
      <c r="AB53" s="12" t="s">
        <v>709</v>
      </c>
    </row>
    <row r="54" spans="1:28" s="19" customFormat="1" ht="35.1" customHeight="1">
      <c r="A54" s="12">
        <v>50</v>
      </c>
      <c r="B54" s="20" t="s">
        <v>120</v>
      </c>
      <c r="C54" s="20" t="s">
        <v>210</v>
      </c>
      <c r="D54" s="16">
        <v>5146487104</v>
      </c>
      <c r="E54" s="9" t="s">
        <v>585</v>
      </c>
      <c r="F54" s="12"/>
      <c r="G54" s="12"/>
      <c r="H54" s="12">
        <v>31</v>
      </c>
      <c r="I54" s="30">
        <f>21+1</f>
        <v>22</v>
      </c>
      <c r="J54" s="12">
        <v>13000</v>
      </c>
      <c r="K54" s="12">
        <v>4050</v>
      </c>
      <c r="L54" s="18">
        <v>1125</v>
      </c>
      <c r="M54" s="12">
        <v>1125</v>
      </c>
      <c r="N54" s="12">
        <v>3500</v>
      </c>
      <c r="O54" s="18">
        <f t="shared" si="11"/>
        <v>22800</v>
      </c>
      <c r="P54" s="18">
        <f t="shared" si="12"/>
        <v>9226</v>
      </c>
      <c r="Q54" s="18">
        <f t="shared" si="13"/>
        <v>2874</v>
      </c>
      <c r="R54" s="18">
        <f t="shared" si="14"/>
        <v>798</v>
      </c>
      <c r="S54" s="18">
        <f t="shared" si="15"/>
        <v>798</v>
      </c>
      <c r="T54" s="18">
        <f t="shared" si="16"/>
        <v>2484</v>
      </c>
      <c r="U54" s="18">
        <f t="shared" si="17"/>
        <v>16180</v>
      </c>
      <c r="V54" s="18"/>
      <c r="W54" s="18"/>
      <c r="X54" s="18">
        <f t="shared" si="18"/>
        <v>121</v>
      </c>
      <c r="Y54" s="12">
        <f t="shared" si="19"/>
        <v>1107</v>
      </c>
      <c r="Z54" s="18">
        <f t="shared" si="20"/>
        <v>1228</v>
      </c>
      <c r="AA54" s="18">
        <f t="shared" si="21"/>
        <v>14952</v>
      </c>
      <c r="AB54" s="12" t="s">
        <v>709</v>
      </c>
    </row>
    <row r="55" spans="1:28" s="19" customFormat="1" ht="35.1" customHeight="1">
      <c r="A55" s="12">
        <v>51</v>
      </c>
      <c r="B55" s="20" t="s">
        <v>121</v>
      </c>
      <c r="C55" s="20" t="s">
        <v>211</v>
      </c>
      <c r="D55" s="16">
        <v>126810100067349</v>
      </c>
      <c r="E55" s="9" t="s">
        <v>574</v>
      </c>
      <c r="F55" s="12"/>
      <c r="G55" s="12"/>
      <c r="H55" s="12">
        <v>31</v>
      </c>
      <c r="I55" s="30">
        <f>26+4</f>
        <v>30</v>
      </c>
      <c r="J55" s="12">
        <v>13000</v>
      </c>
      <c r="K55" s="12">
        <v>4050</v>
      </c>
      <c r="L55" s="18">
        <v>1125</v>
      </c>
      <c r="M55" s="12">
        <v>1125</v>
      </c>
      <c r="N55" s="12">
        <v>3500</v>
      </c>
      <c r="O55" s="18">
        <f t="shared" si="11"/>
        <v>22800</v>
      </c>
      <c r="P55" s="18">
        <f t="shared" si="12"/>
        <v>12581</v>
      </c>
      <c r="Q55" s="18">
        <f t="shared" si="13"/>
        <v>3919</v>
      </c>
      <c r="R55" s="18">
        <f t="shared" si="14"/>
        <v>1089</v>
      </c>
      <c r="S55" s="18">
        <f t="shared" si="15"/>
        <v>1089</v>
      </c>
      <c r="T55" s="18">
        <f t="shared" si="16"/>
        <v>3387</v>
      </c>
      <c r="U55" s="18">
        <f t="shared" si="17"/>
        <v>22065</v>
      </c>
      <c r="V55" s="18"/>
      <c r="W55" s="18">
        <v>800</v>
      </c>
      <c r="X55" s="18">
        <f t="shared" si="18"/>
        <v>165</v>
      </c>
      <c r="Y55" s="12">
        <f t="shared" si="19"/>
        <v>1510</v>
      </c>
      <c r="Z55" s="18">
        <f t="shared" si="20"/>
        <v>2475</v>
      </c>
      <c r="AA55" s="18">
        <f t="shared" si="21"/>
        <v>19590</v>
      </c>
      <c r="AB55" s="12" t="s">
        <v>709</v>
      </c>
    </row>
    <row r="56" spans="1:28" s="19" customFormat="1" ht="35.1" customHeight="1">
      <c r="A56" s="12">
        <v>52</v>
      </c>
      <c r="B56" s="20" t="s">
        <v>122</v>
      </c>
      <c r="C56" s="20" t="s">
        <v>212</v>
      </c>
      <c r="D56" s="16">
        <v>35178309573</v>
      </c>
      <c r="E56" s="9" t="s">
        <v>586</v>
      </c>
      <c r="F56" s="12"/>
      <c r="G56" s="12"/>
      <c r="H56" s="12">
        <v>31</v>
      </c>
      <c r="I56" s="12">
        <v>28</v>
      </c>
      <c r="J56" s="12">
        <v>13000</v>
      </c>
      <c r="K56" s="12">
        <v>4050</v>
      </c>
      <c r="L56" s="18">
        <v>1125</v>
      </c>
      <c r="M56" s="12">
        <v>1125</v>
      </c>
      <c r="N56" s="12">
        <v>3500</v>
      </c>
      <c r="O56" s="18">
        <f t="shared" si="11"/>
        <v>22800</v>
      </c>
      <c r="P56" s="18">
        <f t="shared" si="12"/>
        <v>11742</v>
      </c>
      <c r="Q56" s="18">
        <f t="shared" si="13"/>
        <v>3658</v>
      </c>
      <c r="R56" s="18">
        <f t="shared" si="14"/>
        <v>1016</v>
      </c>
      <c r="S56" s="18">
        <f t="shared" si="15"/>
        <v>1016</v>
      </c>
      <c r="T56" s="18">
        <f t="shared" si="16"/>
        <v>3161</v>
      </c>
      <c r="U56" s="18">
        <f t="shared" si="17"/>
        <v>20593</v>
      </c>
      <c r="V56" s="18"/>
      <c r="W56" s="18"/>
      <c r="X56" s="18">
        <f t="shared" si="18"/>
        <v>154</v>
      </c>
      <c r="Y56" s="12">
        <f t="shared" si="19"/>
        <v>1409</v>
      </c>
      <c r="Z56" s="18">
        <f t="shared" si="20"/>
        <v>1563</v>
      </c>
      <c r="AA56" s="18">
        <f t="shared" si="21"/>
        <v>19030</v>
      </c>
      <c r="AB56" s="12" t="s">
        <v>727</v>
      </c>
    </row>
    <row r="57" spans="1:28" s="19" customFormat="1" ht="35.1" customHeight="1">
      <c r="A57" s="12">
        <v>53</v>
      </c>
      <c r="B57" s="20" t="s">
        <v>123</v>
      </c>
      <c r="C57" s="20" t="s">
        <v>213</v>
      </c>
      <c r="D57" s="16">
        <v>732201500457</v>
      </c>
      <c r="E57" s="9" t="s">
        <v>62</v>
      </c>
      <c r="F57" s="12"/>
      <c r="G57" s="12"/>
      <c r="H57" s="12">
        <v>31</v>
      </c>
      <c r="I57" s="12">
        <v>24</v>
      </c>
      <c r="J57" s="12">
        <v>13000</v>
      </c>
      <c r="K57" s="12">
        <v>4050</v>
      </c>
      <c r="L57" s="18">
        <v>1125</v>
      </c>
      <c r="M57" s="12">
        <v>1125</v>
      </c>
      <c r="N57" s="12">
        <v>3500</v>
      </c>
      <c r="O57" s="18">
        <f t="shared" si="11"/>
        <v>22800</v>
      </c>
      <c r="P57" s="18">
        <f t="shared" si="12"/>
        <v>10065</v>
      </c>
      <c r="Q57" s="18">
        <f t="shared" si="13"/>
        <v>3135</v>
      </c>
      <c r="R57" s="18">
        <f t="shared" si="14"/>
        <v>871</v>
      </c>
      <c r="S57" s="18">
        <f t="shared" si="15"/>
        <v>871</v>
      </c>
      <c r="T57" s="18">
        <f t="shared" si="16"/>
        <v>2710</v>
      </c>
      <c r="U57" s="18">
        <f t="shared" si="17"/>
        <v>17652</v>
      </c>
      <c r="V57" s="18"/>
      <c r="W57" s="18"/>
      <c r="X57" s="18">
        <f t="shared" si="18"/>
        <v>132</v>
      </c>
      <c r="Y57" s="12">
        <f t="shared" si="19"/>
        <v>1208</v>
      </c>
      <c r="Z57" s="18">
        <f t="shared" si="20"/>
        <v>1340</v>
      </c>
      <c r="AA57" s="18">
        <f t="shared" si="21"/>
        <v>16312</v>
      </c>
      <c r="AB57" s="12" t="s">
        <v>708</v>
      </c>
    </row>
    <row r="58" spans="1:28" s="19" customFormat="1" ht="35.1" customHeight="1">
      <c r="A58" s="12">
        <v>54</v>
      </c>
      <c r="B58" s="20" t="s">
        <v>124</v>
      </c>
      <c r="C58" s="20" t="s">
        <v>206</v>
      </c>
      <c r="D58" s="16">
        <v>235501505988</v>
      </c>
      <c r="E58" s="9" t="s">
        <v>477</v>
      </c>
      <c r="F58" s="12"/>
      <c r="G58" s="12"/>
      <c r="H58" s="12">
        <v>31</v>
      </c>
      <c r="I58" s="12">
        <v>28</v>
      </c>
      <c r="J58" s="12">
        <v>13000</v>
      </c>
      <c r="K58" s="12">
        <v>4050</v>
      </c>
      <c r="L58" s="18">
        <v>1125</v>
      </c>
      <c r="M58" s="12">
        <v>1125</v>
      </c>
      <c r="N58" s="12">
        <v>3500</v>
      </c>
      <c r="O58" s="18">
        <f t="shared" si="11"/>
        <v>22800</v>
      </c>
      <c r="P58" s="18">
        <f t="shared" si="12"/>
        <v>11742</v>
      </c>
      <c r="Q58" s="18">
        <f t="shared" si="13"/>
        <v>3658</v>
      </c>
      <c r="R58" s="18">
        <f t="shared" si="14"/>
        <v>1016</v>
      </c>
      <c r="S58" s="18">
        <f t="shared" si="15"/>
        <v>1016</v>
      </c>
      <c r="T58" s="18">
        <f t="shared" si="16"/>
        <v>3161</v>
      </c>
      <c r="U58" s="18">
        <f t="shared" si="17"/>
        <v>20593</v>
      </c>
      <c r="V58" s="18"/>
      <c r="W58" s="18"/>
      <c r="X58" s="18">
        <f t="shared" si="18"/>
        <v>154</v>
      </c>
      <c r="Y58" s="12">
        <f t="shared" si="19"/>
        <v>1409</v>
      </c>
      <c r="Z58" s="18">
        <f t="shared" si="20"/>
        <v>1563</v>
      </c>
      <c r="AA58" s="18">
        <f t="shared" si="21"/>
        <v>19030</v>
      </c>
      <c r="AB58" s="12" t="s">
        <v>708</v>
      </c>
    </row>
    <row r="59" spans="1:28" s="19" customFormat="1" ht="35.1" customHeight="1">
      <c r="A59" s="12">
        <v>55</v>
      </c>
      <c r="B59" s="20" t="s">
        <v>125</v>
      </c>
      <c r="C59" s="20" t="s">
        <v>214</v>
      </c>
      <c r="D59" s="16" t="s">
        <v>545</v>
      </c>
      <c r="E59" s="9" t="s">
        <v>587</v>
      </c>
      <c r="F59" s="12"/>
      <c r="G59" s="12"/>
      <c r="H59" s="12">
        <v>31</v>
      </c>
      <c r="I59" s="30">
        <f>20+1</f>
        <v>21</v>
      </c>
      <c r="J59" s="12">
        <v>13000</v>
      </c>
      <c r="K59" s="12">
        <v>4050</v>
      </c>
      <c r="L59" s="18">
        <v>1125</v>
      </c>
      <c r="M59" s="12">
        <v>1125</v>
      </c>
      <c r="N59" s="12">
        <v>3500</v>
      </c>
      <c r="O59" s="18">
        <f t="shared" si="11"/>
        <v>22800</v>
      </c>
      <c r="P59" s="18">
        <f t="shared" si="12"/>
        <v>8806</v>
      </c>
      <c r="Q59" s="18">
        <f t="shared" si="13"/>
        <v>2744</v>
      </c>
      <c r="R59" s="18">
        <f t="shared" si="14"/>
        <v>762</v>
      </c>
      <c r="S59" s="18">
        <f t="shared" si="15"/>
        <v>762</v>
      </c>
      <c r="T59" s="18">
        <f t="shared" si="16"/>
        <v>2371</v>
      </c>
      <c r="U59" s="18">
        <f t="shared" si="17"/>
        <v>15445</v>
      </c>
      <c r="V59" s="18"/>
      <c r="W59" s="18"/>
      <c r="X59" s="18">
        <f t="shared" si="18"/>
        <v>116</v>
      </c>
      <c r="Y59" s="12">
        <f t="shared" si="19"/>
        <v>1057</v>
      </c>
      <c r="Z59" s="18">
        <f t="shared" si="20"/>
        <v>1173</v>
      </c>
      <c r="AA59" s="18">
        <f t="shared" si="21"/>
        <v>14272</v>
      </c>
      <c r="AB59" s="12" t="s">
        <v>709</v>
      </c>
    </row>
    <row r="60" spans="1:28" s="19" customFormat="1" ht="35.1" customHeight="1">
      <c r="A60" s="12">
        <v>56</v>
      </c>
      <c r="B60" s="20" t="s">
        <v>126</v>
      </c>
      <c r="C60" s="20" t="s">
        <v>215</v>
      </c>
      <c r="D60" s="16">
        <v>33619192345</v>
      </c>
      <c r="E60" s="9" t="s">
        <v>588</v>
      </c>
      <c r="F60" s="12"/>
      <c r="G60" s="12"/>
      <c r="H60" s="12">
        <v>31</v>
      </c>
      <c r="I60" s="12">
        <v>27</v>
      </c>
      <c r="J60" s="12">
        <v>13000</v>
      </c>
      <c r="K60" s="12">
        <v>4050</v>
      </c>
      <c r="L60" s="18">
        <v>1125</v>
      </c>
      <c r="M60" s="12">
        <v>1125</v>
      </c>
      <c r="N60" s="12">
        <v>3500</v>
      </c>
      <c r="O60" s="18">
        <f t="shared" si="11"/>
        <v>22800</v>
      </c>
      <c r="P60" s="18">
        <f t="shared" si="12"/>
        <v>11323</v>
      </c>
      <c r="Q60" s="18">
        <f t="shared" si="13"/>
        <v>3527</v>
      </c>
      <c r="R60" s="18">
        <f t="shared" si="14"/>
        <v>980</v>
      </c>
      <c r="S60" s="18">
        <f t="shared" si="15"/>
        <v>980</v>
      </c>
      <c r="T60" s="18">
        <f t="shared" si="16"/>
        <v>3048</v>
      </c>
      <c r="U60" s="18">
        <f t="shared" si="17"/>
        <v>19858</v>
      </c>
      <c r="V60" s="18"/>
      <c r="W60" s="18"/>
      <c r="X60" s="18">
        <f t="shared" si="18"/>
        <v>149</v>
      </c>
      <c r="Y60" s="12">
        <f t="shared" si="19"/>
        <v>1359</v>
      </c>
      <c r="Z60" s="18">
        <f t="shared" si="20"/>
        <v>1508</v>
      </c>
      <c r="AA60" s="18">
        <f t="shared" si="21"/>
        <v>18350</v>
      </c>
      <c r="AB60" s="12" t="s">
        <v>727</v>
      </c>
    </row>
    <row r="61" spans="1:28" s="19" customFormat="1" ht="35.1" customHeight="1">
      <c r="A61" s="12">
        <v>57</v>
      </c>
      <c r="B61" s="20" t="s">
        <v>127</v>
      </c>
      <c r="C61" s="20" t="s">
        <v>216</v>
      </c>
      <c r="D61" s="16">
        <v>337401504065</v>
      </c>
      <c r="E61" s="9" t="s">
        <v>589</v>
      </c>
      <c r="F61" s="12"/>
      <c r="G61" s="12"/>
      <c r="H61" s="12">
        <v>31</v>
      </c>
      <c r="I61" s="30">
        <f>31+3</f>
        <v>34</v>
      </c>
      <c r="J61" s="12">
        <v>13000</v>
      </c>
      <c r="K61" s="12">
        <v>4050</v>
      </c>
      <c r="L61" s="18">
        <v>1125</v>
      </c>
      <c r="M61" s="12">
        <v>1125</v>
      </c>
      <c r="N61" s="12">
        <v>3500</v>
      </c>
      <c r="O61" s="18">
        <f t="shared" si="11"/>
        <v>22800</v>
      </c>
      <c r="P61" s="18">
        <f t="shared" si="12"/>
        <v>14258</v>
      </c>
      <c r="Q61" s="18">
        <f t="shared" si="13"/>
        <v>4442</v>
      </c>
      <c r="R61" s="18">
        <f t="shared" si="14"/>
        <v>1234</v>
      </c>
      <c r="S61" s="18">
        <f t="shared" si="15"/>
        <v>1234</v>
      </c>
      <c r="T61" s="18">
        <f t="shared" si="16"/>
        <v>3839</v>
      </c>
      <c r="U61" s="18">
        <f t="shared" si="17"/>
        <v>25007</v>
      </c>
      <c r="V61" s="18"/>
      <c r="W61" s="18"/>
      <c r="X61" s="18">
        <f t="shared" si="18"/>
        <v>188</v>
      </c>
      <c r="Y61" s="12">
        <f t="shared" si="19"/>
        <v>1711</v>
      </c>
      <c r="Z61" s="18">
        <f t="shared" si="20"/>
        <v>1899</v>
      </c>
      <c r="AA61" s="18">
        <f t="shared" si="21"/>
        <v>23108</v>
      </c>
      <c r="AB61" s="12" t="s">
        <v>708</v>
      </c>
    </row>
    <row r="62" spans="1:28" s="19" customFormat="1" ht="35.1" customHeight="1">
      <c r="A62" s="12">
        <v>58</v>
      </c>
      <c r="B62" s="20" t="s">
        <v>128</v>
      </c>
      <c r="C62" s="20" t="s">
        <v>217</v>
      </c>
      <c r="D62" s="16">
        <v>732201500451</v>
      </c>
      <c r="E62" s="9" t="s">
        <v>62</v>
      </c>
      <c r="F62" s="12"/>
      <c r="G62" s="12"/>
      <c r="H62" s="12">
        <v>31</v>
      </c>
      <c r="I62" s="12">
        <v>25</v>
      </c>
      <c r="J62" s="12">
        <v>13000</v>
      </c>
      <c r="K62" s="12">
        <v>4050</v>
      </c>
      <c r="L62" s="18">
        <v>1125</v>
      </c>
      <c r="M62" s="12">
        <v>1125</v>
      </c>
      <c r="N62" s="12">
        <v>3500</v>
      </c>
      <c r="O62" s="18">
        <f t="shared" si="11"/>
        <v>22800</v>
      </c>
      <c r="P62" s="18">
        <f t="shared" si="12"/>
        <v>10484</v>
      </c>
      <c r="Q62" s="18">
        <f t="shared" si="13"/>
        <v>3266</v>
      </c>
      <c r="R62" s="18">
        <f t="shared" si="14"/>
        <v>907</v>
      </c>
      <c r="S62" s="18">
        <f t="shared" si="15"/>
        <v>907</v>
      </c>
      <c r="T62" s="18">
        <f t="shared" si="16"/>
        <v>2823</v>
      </c>
      <c r="U62" s="18">
        <f t="shared" si="17"/>
        <v>18387</v>
      </c>
      <c r="V62" s="18"/>
      <c r="W62" s="18"/>
      <c r="X62" s="18">
        <f t="shared" si="18"/>
        <v>138</v>
      </c>
      <c r="Y62" s="12">
        <f t="shared" si="19"/>
        <v>1258</v>
      </c>
      <c r="Z62" s="18">
        <f t="shared" si="20"/>
        <v>1396</v>
      </c>
      <c r="AA62" s="18">
        <f t="shared" si="21"/>
        <v>16991</v>
      </c>
      <c r="AB62" s="12" t="s">
        <v>708</v>
      </c>
    </row>
    <row r="63" spans="1:28" s="19" customFormat="1" ht="35.1" customHeight="1">
      <c r="A63" s="12">
        <v>59</v>
      </c>
      <c r="B63" s="20" t="s">
        <v>129</v>
      </c>
      <c r="C63" s="20" t="s">
        <v>218</v>
      </c>
      <c r="D63" s="16">
        <v>235501506001</v>
      </c>
      <c r="E63" s="9" t="s">
        <v>477</v>
      </c>
      <c r="F63" s="12"/>
      <c r="G63" s="12"/>
      <c r="H63" s="12">
        <v>31</v>
      </c>
      <c r="I63" s="12">
        <v>14</v>
      </c>
      <c r="J63" s="12">
        <v>13000</v>
      </c>
      <c r="K63" s="12">
        <v>4050</v>
      </c>
      <c r="L63" s="18">
        <v>1125</v>
      </c>
      <c r="M63" s="12">
        <v>1125</v>
      </c>
      <c r="N63" s="12">
        <v>3500</v>
      </c>
      <c r="O63" s="18">
        <f t="shared" si="11"/>
        <v>22800</v>
      </c>
      <c r="P63" s="18">
        <f t="shared" si="12"/>
        <v>5871</v>
      </c>
      <c r="Q63" s="18">
        <f t="shared" si="13"/>
        <v>1829</v>
      </c>
      <c r="R63" s="18">
        <f t="shared" si="14"/>
        <v>508</v>
      </c>
      <c r="S63" s="18">
        <f t="shared" si="15"/>
        <v>508</v>
      </c>
      <c r="T63" s="18">
        <f t="shared" si="16"/>
        <v>1581</v>
      </c>
      <c r="U63" s="18">
        <f t="shared" si="17"/>
        <v>10297</v>
      </c>
      <c r="V63" s="18"/>
      <c r="W63" s="18"/>
      <c r="X63" s="18">
        <f t="shared" si="18"/>
        <v>77</v>
      </c>
      <c r="Y63" s="12">
        <f t="shared" si="19"/>
        <v>705</v>
      </c>
      <c r="Z63" s="18">
        <f t="shared" si="20"/>
        <v>782</v>
      </c>
      <c r="AA63" s="18">
        <f t="shared" si="21"/>
        <v>9515</v>
      </c>
      <c r="AB63" s="12" t="s">
        <v>708</v>
      </c>
    </row>
    <row r="64" spans="1:28" s="19" customFormat="1" ht="35.1" customHeight="1">
      <c r="A64" s="12">
        <v>60</v>
      </c>
      <c r="B64" s="20" t="s">
        <v>130</v>
      </c>
      <c r="C64" s="20" t="s">
        <v>219</v>
      </c>
      <c r="D64" s="16">
        <v>732201500438</v>
      </c>
      <c r="E64" s="9" t="s">
        <v>62</v>
      </c>
      <c r="F64" s="12"/>
      <c r="G64" s="12"/>
      <c r="H64" s="12">
        <v>31</v>
      </c>
      <c r="I64" s="12">
        <v>29</v>
      </c>
      <c r="J64" s="12">
        <v>13000</v>
      </c>
      <c r="K64" s="12">
        <v>4050</v>
      </c>
      <c r="L64" s="18">
        <v>1125</v>
      </c>
      <c r="M64" s="12">
        <v>1125</v>
      </c>
      <c r="N64" s="12">
        <v>3500</v>
      </c>
      <c r="O64" s="18">
        <f t="shared" si="11"/>
        <v>22800</v>
      </c>
      <c r="P64" s="18">
        <f t="shared" si="12"/>
        <v>12161</v>
      </c>
      <c r="Q64" s="18">
        <f t="shared" si="13"/>
        <v>3789</v>
      </c>
      <c r="R64" s="18">
        <f t="shared" si="14"/>
        <v>1052</v>
      </c>
      <c r="S64" s="18">
        <f t="shared" si="15"/>
        <v>1052</v>
      </c>
      <c r="T64" s="18">
        <f t="shared" si="16"/>
        <v>3274</v>
      </c>
      <c r="U64" s="18">
        <f t="shared" si="17"/>
        <v>21328</v>
      </c>
      <c r="V64" s="18"/>
      <c r="W64" s="18"/>
      <c r="X64" s="18">
        <f t="shared" si="18"/>
        <v>160</v>
      </c>
      <c r="Y64" s="12">
        <f t="shared" si="19"/>
        <v>1459</v>
      </c>
      <c r="Z64" s="18">
        <f t="shared" si="20"/>
        <v>1619</v>
      </c>
      <c r="AA64" s="18">
        <f t="shared" si="21"/>
        <v>19709</v>
      </c>
      <c r="AB64" s="12" t="s">
        <v>708</v>
      </c>
    </row>
    <row r="65" spans="1:28" s="19" customFormat="1" ht="35.1" customHeight="1">
      <c r="A65" s="12">
        <v>61</v>
      </c>
      <c r="B65" s="20" t="s">
        <v>131</v>
      </c>
      <c r="C65" s="20" t="s">
        <v>220</v>
      </c>
      <c r="D65" s="16">
        <v>235501506068</v>
      </c>
      <c r="E65" s="9" t="s">
        <v>477</v>
      </c>
      <c r="F65" s="12"/>
      <c r="G65" s="12"/>
      <c r="H65" s="12">
        <v>31</v>
      </c>
      <c r="I65" s="12">
        <v>17</v>
      </c>
      <c r="J65" s="12">
        <v>13000</v>
      </c>
      <c r="K65" s="12">
        <v>4050</v>
      </c>
      <c r="L65" s="18">
        <v>1125</v>
      </c>
      <c r="M65" s="12">
        <v>1125</v>
      </c>
      <c r="N65" s="12">
        <v>3500</v>
      </c>
      <c r="O65" s="18">
        <f t="shared" si="11"/>
        <v>22800</v>
      </c>
      <c r="P65" s="18">
        <f t="shared" si="12"/>
        <v>7129</v>
      </c>
      <c r="Q65" s="18">
        <f t="shared" si="13"/>
        <v>2221</v>
      </c>
      <c r="R65" s="18">
        <f t="shared" si="14"/>
        <v>617</v>
      </c>
      <c r="S65" s="18">
        <f t="shared" si="15"/>
        <v>617</v>
      </c>
      <c r="T65" s="18">
        <f t="shared" si="16"/>
        <v>1919</v>
      </c>
      <c r="U65" s="18">
        <f t="shared" si="17"/>
        <v>12503</v>
      </c>
      <c r="V65" s="18"/>
      <c r="W65" s="18"/>
      <c r="X65" s="18">
        <f t="shared" si="18"/>
        <v>94</v>
      </c>
      <c r="Y65" s="12">
        <f t="shared" si="19"/>
        <v>855</v>
      </c>
      <c r="Z65" s="18">
        <f t="shared" si="20"/>
        <v>949</v>
      </c>
      <c r="AA65" s="18">
        <f t="shared" si="21"/>
        <v>11554</v>
      </c>
      <c r="AB65" s="12" t="s">
        <v>708</v>
      </c>
    </row>
    <row r="66" spans="1:28" s="19" customFormat="1" ht="35.1" customHeight="1">
      <c r="A66" s="12">
        <v>62</v>
      </c>
      <c r="B66" s="20" t="s">
        <v>132</v>
      </c>
      <c r="C66" s="20" t="s">
        <v>221</v>
      </c>
      <c r="D66" s="16">
        <v>337401503867</v>
      </c>
      <c r="E66" s="9" t="s">
        <v>589</v>
      </c>
      <c r="F66" s="12"/>
      <c r="G66" s="12"/>
      <c r="H66" s="12">
        <v>31</v>
      </c>
      <c r="I66" s="12">
        <v>22</v>
      </c>
      <c r="J66" s="12">
        <v>13000</v>
      </c>
      <c r="K66" s="12">
        <v>4050</v>
      </c>
      <c r="L66" s="18">
        <v>1125</v>
      </c>
      <c r="M66" s="12">
        <v>1125</v>
      </c>
      <c r="N66" s="12">
        <v>3500</v>
      </c>
      <c r="O66" s="18">
        <f t="shared" si="11"/>
        <v>22800</v>
      </c>
      <c r="P66" s="18">
        <f t="shared" si="12"/>
        <v>9226</v>
      </c>
      <c r="Q66" s="18">
        <f t="shared" si="13"/>
        <v>2874</v>
      </c>
      <c r="R66" s="18">
        <f t="shared" si="14"/>
        <v>798</v>
      </c>
      <c r="S66" s="18">
        <f t="shared" si="15"/>
        <v>798</v>
      </c>
      <c r="T66" s="18">
        <f t="shared" si="16"/>
        <v>2484</v>
      </c>
      <c r="U66" s="18">
        <f t="shared" si="17"/>
        <v>16180</v>
      </c>
      <c r="V66" s="18"/>
      <c r="W66" s="18"/>
      <c r="X66" s="18">
        <f t="shared" si="18"/>
        <v>121</v>
      </c>
      <c r="Y66" s="12">
        <f t="shared" si="19"/>
        <v>1107</v>
      </c>
      <c r="Z66" s="18">
        <f t="shared" si="20"/>
        <v>1228</v>
      </c>
      <c r="AA66" s="18">
        <f t="shared" si="21"/>
        <v>14952</v>
      </c>
      <c r="AB66" s="12" t="s">
        <v>708</v>
      </c>
    </row>
    <row r="67" spans="1:28" s="19" customFormat="1" ht="35.1" customHeight="1">
      <c r="A67" s="12">
        <v>63</v>
      </c>
      <c r="B67" s="20" t="s">
        <v>133</v>
      </c>
      <c r="C67" s="20" t="s">
        <v>222</v>
      </c>
      <c r="D67" s="16" t="s">
        <v>546</v>
      </c>
      <c r="E67" s="9" t="s">
        <v>590</v>
      </c>
      <c r="F67" s="12"/>
      <c r="G67" s="12"/>
      <c r="H67" s="12">
        <v>31</v>
      </c>
      <c r="I67" s="30">
        <f>19+1</f>
        <v>20</v>
      </c>
      <c r="J67" s="12">
        <v>13000</v>
      </c>
      <c r="K67" s="12">
        <v>4050</v>
      </c>
      <c r="L67" s="18">
        <v>1125</v>
      </c>
      <c r="M67" s="12">
        <v>1125</v>
      </c>
      <c r="N67" s="12">
        <v>3500</v>
      </c>
      <c r="O67" s="18">
        <f t="shared" si="11"/>
        <v>22800</v>
      </c>
      <c r="P67" s="18">
        <f t="shared" si="12"/>
        <v>8387</v>
      </c>
      <c r="Q67" s="18">
        <f t="shared" si="13"/>
        <v>2613</v>
      </c>
      <c r="R67" s="18">
        <f t="shared" si="14"/>
        <v>726</v>
      </c>
      <c r="S67" s="18">
        <f t="shared" si="15"/>
        <v>726</v>
      </c>
      <c r="T67" s="18">
        <f t="shared" si="16"/>
        <v>2258</v>
      </c>
      <c r="U67" s="18">
        <f t="shared" si="17"/>
        <v>14710</v>
      </c>
      <c r="V67" s="18"/>
      <c r="W67" s="18"/>
      <c r="X67" s="18">
        <f t="shared" si="18"/>
        <v>110</v>
      </c>
      <c r="Y67" s="12">
        <f t="shared" si="19"/>
        <v>1006</v>
      </c>
      <c r="Z67" s="18">
        <f t="shared" si="20"/>
        <v>1116</v>
      </c>
      <c r="AA67" s="18">
        <f t="shared" si="21"/>
        <v>13594</v>
      </c>
      <c r="AB67" s="12" t="s">
        <v>709</v>
      </c>
    </row>
    <row r="68" spans="1:28" s="19" customFormat="1" ht="35.1" customHeight="1">
      <c r="A68" s="12">
        <v>64</v>
      </c>
      <c r="B68" s="20" t="s">
        <v>134</v>
      </c>
      <c r="C68" s="20" t="s">
        <v>223</v>
      </c>
      <c r="D68" s="16" t="s">
        <v>547</v>
      </c>
      <c r="E68" s="9" t="s">
        <v>590</v>
      </c>
      <c r="F68" s="12"/>
      <c r="G68" s="12"/>
      <c r="H68" s="12">
        <v>31</v>
      </c>
      <c r="I68" s="30">
        <f>29+2</f>
        <v>31</v>
      </c>
      <c r="J68" s="12">
        <v>13000</v>
      </c>
      <c r="K68" s="12">
        <v>4050</v>
      </c>
      <c r="L68" s="18">
        <v>1125</v>
      </c>
      <c r="M68" s="12">
        <v>1125</v>
      </c>
      <c r="N68" s="12">
        <v>3500</v>
      </c>
      <c r="O68" s="18">
        <f t="shared" si="11"/>
        <v>22800</v>
      </c>
      <c r="P68" s="18">
        <f t="shared" si="12"/>
        <v>13000</v>
      </c>
      <c r="Q68" s="18">
        <f t="shared" si="13"/>
        <v>4050</v>
      </c>
      <c r="R68" s="18">
        <f t="shared" si="14"/>
        <v>1125</v>
      </c>
      <c r="S68" s="18">
        <f t="shared" si="15"/>
        <v>1125</v>
      </c>
      <c r="T68" s="18">
        <f t="shared" si="16"/>
        <v>3500</v>
      </c>
      <c r="U68" s="18">
        <f t="shared" si="17"/>
        <v>22800</v>
      </c>
      <c r="V68" s="18"/>
      <c r="W68" s="18"/>
      <c r="X68" s="18">
        <f t="shared" si="18"/>
        <v>171</v>
      </c>
      <c r="Y68" s="12">
        <f t="shared" si="19"/>
        <v>1560</v>
      </c>
      <c r="Z68" s="18">
        <f t="shared" si="20"/>
        <v>1731</v>
      </c>
      <c r="AA68" s="18">
        <f t="shared" si="21"/>
        <v>21069</v>
      </c>
      <c r="AB68" s="12" t="s">
        <v>709</v>
      </c>
    </row>
    <row r="69" spans="1:28" s="19" customFormat="1" ht="35.1" customHeight="1">
      <c r="A69" s="12">
        <v>65</v>
      </c>
      <c r="B69" s="20" t="s">
        <v>135</v>
      </c>
      <c r="C69" s="20" t="s">
        <v>224</v>
      </c>
      <c r="D69" s="16" t="s">
        <v>548</v>
      </c>
      <c r="E69" s="9" t="s">
        <v>477</v>
      </c>
      <c r="F69" s="12"/>
      <c r="G69" s="12"/>
      <c r="H69" s="12">
        <v>31</v>
      </c>
      <c r="I69" s="12">
        <v>21</v>
      </c>
      <c r="J69" s="12">
        <v>13000</v>
      </c>
      <c r="K69" s="12">
        <v>4050</v>
      </c>
      <c r="L69" s="18">
        <v>1125</v>
      </c>
      <c r="M69" s="12">
        <v>1125</v>
      </c>
      <c r="N69" s="12">
        <v>3500</v>
      </c>
      <c r="O69" s="18">
        <f t="shared" ref="O69:O100" si="22">SUM(J69:N69)</f>
        <v>22800</v>
      </c>
      <c r="P69" s="18">
        <f t="shared" ref="P69:P101" si="23">ROUND(J69/H69*I69,0)</f>
        <v>8806</v>
      </c>
      <c r="Q69" s="18">
        <f t="shared" ref="Q69:Q101" si="24">ROUND(K69/H69*I69,0)</f>
        <v>2744</v>
      </c>
      <c r="R69" s="18">
        <f t="shared" ref="R69:R101" si="25">ROUND(L69/H69*I69,0)</f>
        <v>762</v>
      </c>
      <c r="S69" s="18">
        <f t="shared" ref="S69:S101" si="26">ROUND(M69/H69*I69,0)</f>
        <v>762</v>
      </c>
      <c r="T69" s="18">
        <f t="shared" ref="T69:T101" si="27">ROUND(N69/H69*I69,0)</f>
        <v>2371</v>
      </c>
      <c r="U69" s="18">
        <f t="shared" ref="U69:U100" si="28">SUM(P69:T69)</f>
        <v>15445</v>
      </c>
      <c r="V69" s="18"/>
      <c r="W69" s="18"/>
      <c r="X69" s="18">
        <f t="shared" ref="X69:X101" si="29">ROUND(U69*0.75%,0)</f>
        <v>116</v>
      </c>
      <c r="Y69" s="12">
        <f t="shared" ref="Y69:Y101" si="30">ROUND(P69*12%,0)</f>
        <v>1057</v>
      </c>
      <c r="Z69" s="18">
        <f t="shared" ref="Z69:Z100" si="31">SUM(V69:Y69)</f>
        <v>1173</v>
      </c>
      <c r="AA69" s="18">
        <f t="shared" ref="AA69:AA100" si="32">U69-Z69</f>
        <v>14272</v>
      </c>
      <c r="AB69" s="12" t="s">
        <v>708</v>
      </c>
    </row>
    <row r="70" spans="1:28" s="19" customFormat="1" ht="35.1" customHeight="1">
      <c r="A70" s="12">
        <v>66</v>
      </c>
      <c r="B70" s="20" t="s">
        <v>136</v>
      </c>
      <c r="C70" s="20" t="s">
        <v>225</v>
      </c>
      <c r="D70" s="16" t="s">
        <v>549</v>
      </c>
      <c r="E70" s="9" t="s">
        <v>477</v>
      </c>
      <c r="F70" s="12"/>
      <c r="G70" s="12"/>
      <c r="H70" s="12">
        <v>31</v>
      </c>
      <c r="I70" s="12">
        <v>18</v>
      </c>
      <c r="J70" s="12">
        <v>13000</v>
      </c>
      <c r="K70" s="12">
        <v>4050</v>
      </c>
      <c r="L70" s="18">
        <v>1125</v>
      </c>
      <c r="M70" s="12">
        <v>1125</v>
      </c>
      <c r="N70" s="12">
        <v>3500</v>
      </c>
      <c r="O70" s="18">
        <f t="shared" si="22"/>
        <v>22800</v>
      </c>
      <c r="P70" s="18">
        <f t="shared" si="23"/>
        <v>7548</v>
      </c>
      <c r="Q70" s="18">
        <f t="shared" si="24"/>
        <v>2352</v>
      </c>
      <c r="R70" s="18">
        <f t="shared" si="25"/>
        <v>653</v>
      </c>
      <c r="S70" s="18">
        <f t="shared" si="26"/>
        <v>653</v>
      </c>
      <c r="T70" s="18">
        <f t="shared" si="27"/>
        <v>2032</v>
      </c>
      <c r="U70" s="18">
        <f t="shared" si="28"/>
        <v>13238</v>
      </c>
      <c r="V70" s="18"/>
      <c r="W70" s="18"/>
      <c r="X70" s="18">
        <f t="shared" si="29"/>
        <v>99</v>
      </c>
      <c r="Y70" s="12">
        <f t="shared" si="30"/>
        <v>906</v>
      </c>
      <c r="Z70" s="18">
        <f t="shared" si="31"/>
        <v>1005</v>
      </c>
      <c r="AA70" s="18">
        <f t="shared" si="32"/>
        <v>12233</v>
      </c>
      <c r="AB70" s="12" t="s">
        <v>708</v>
      </c>
    </row>
    <row r="71" spans="1:28" s="19" customFormat="1" ht="35.1" customHeight="1">
      <c r="A71" s="12">
        <v>67</v>
      </c>
      <c r="B71" s="20" t="s">
        <v>137</v>
      </c>
      <c r="C71" s="20" t="s">
        <v>226</v>
      </c>
      <c r="D71" s="16">
        <v>732201500458</v>
      </c>
      <c r="E71" s="9" t="s">
        <v>62</v>
      </c>
      <c r="F71" s="12"/>
      <c r="G71" s="12"/>
      <c r="H71" s="12">
        <v>31</v>
      </c>
      <c r="I71" s="30">
        <f>26+1</f>
        <v>27</v>
      </c>
      <c r="J71" s="12">
        <v>13000</v>
      </c>
      <c r="K71" s="12">
        <v>4050</v>
      </c>
      <c r="L71" s="18">
        <v>1125</v>
      </c>
      <c r="M71" s="12">
        <v>1125</v>
      </c>
      <c r="N71" s="12">
        <v>3500</v>
      </c>
      <c r="O71" s="18">
        <f t="shared" si="22"/>
        <v>22800</v>
      </c>
      <c r="P71" s="18">
        <f t="shared" si="23"/>
        <v>11323</v>
      </c>
      <c r="Q71" s="18">
        <f t="shared" si="24"/>
        <v>3527</v>
      </c>
      <c r="R71" s="18">
        <f t="shared" si="25"/>
        <v>980</v>
      </c>
      <c r="S71" s="18">
        <f t="shared" si="26"/>
        <v>980</v>
      </c>
      <c r="T71" s="18">
        <f t="shared" si="27"/>
        <v>3048</v>
      </c>
      <c r="U71" s="18">
        <f t="shared" si="28"/>
        <v>19858</v>
      </c>
      <c r="V71" s="18"/>
      <c r="W71" s="18"/>
      <c r="X71" s="18">
        <f t="shared" si="29"/>
        <v>149</v>
      </c>
      <c r="Y71" s="12">
        <f t="shared" si="30"/>
        <v>1359</v>
      </c>
      <c r="Z71" s="18">
        <f t="shared" si="31"/>
        <v>1508</v>
      </c>
      <c r="AA71" s="18">
        <f t="shared" si="32"/>
        <v>18350</v>
      </c>
      <c r="AB71" s="12" t="s">
        <v>708</v>
      </c>
    </row>
    <row r="72" spans="1:28" s="19" customFormat="1" ht="35.1" customHeight="1">
      <c r="A72" s="12">
        <v>68</v>
      </c>
      <c r="B72" s="20" t="s">
        <v>138</v>
      </c>
      <c r="C72" s="20" t="s">
        <v>227</v>
      </c>
      <c r="D72" s="16" t="s">
        <v>550</v>
      </c>
      <c r="E72" s="9" t="s">
        <v>591</v>
      </c>
      <c r="F72" s="12"/>
      <c r="G72" s="12"/>
      <c r="H72" s="12">
        <v>31</v>
      </c>
      <c r="I72" s="12">
        <v>26</v>
      </c>
      <c r="J72" s="12">
        <v>13000</v>
      </c>
      <c r="K72" s="12">
        <v>4050</v>
      </c>
      <c r="L72" s="18">
        <v>1125</v>
      </c>
      <c r="M72" s="12">
        <v>1125</v>
      </c>
      <c r="N72" s="12">
        <v>3500</v>
      </c>
      <c r="O72" s="18">
        <f t="shared" si="22"/>
        <v>22800</v>
      </c>
      <c r="P72" s="18">
        <f t="shared" si="23"/>
        <v>10903</v>
      </c>
      <c r="Q72" s="18">
        <f t="shared" si="24"/>
        <v>3397</v>
      </c>
      <c r="R72" s="18">
        <f t="shared" si="25"/>
        <v>944</v>
      </c>
      <c r="S72" s="18">
        <f t="shared" si="26"/>
        <v>944</v>
      </c>
      <c r="T72" s="18">
        <f t="shared" si="27"/>
        <v>2935</v>
      </c>
      <c r="U72" s="18">
        <f t="shared" si="28"/>
        <v>19123</v>
      </c>
      <c r="V72" s="18"/>
      <c r="W72" s="18"/>
      <c r="X72" s="18">
        <f t="shared" si="29"/>
        <v>143</v>
      </c>
      <c r="Y72" s="12">
        <f t="shared" si="30"/>
        <v>1308</v>
      </c>
      <c r="Z72" s="18">
        <f t="shared" si="31"/>
        <v>1451</v>
      </c>
      <c r="AA72" s="18">
        <f t="shared" si="32"/>
        <v>17672</v>
      </c>
      <c r="AB72" s="12" t="s">
        <v>709</v>
      </c>
    </row>
    <row r="73" spans="1:28" s="19" customFormat="1" ht="35.1" customHeight="1">
      <c r="A73" s="12">
        <v>69</v>
      </c>
      <c r="B73" s="20" t="s">
        <v>139</v>
      </c>
      <c r="C73" s="20" t="s">
        <v>228</v>
      </c>
      <c r="D73" s="16" t="s">
        <v>551</v>
      </c>
      <c r="E73" s="9" t="s">
        <v>592</v>
      </c>
      <c r="F73" s="12"/>
      <c r="G73" s="12"/>
      <c r="H73" s="12">
        <v>31</v>
      </c>
      <c r="I73" s="12">
        <v>6</v>
      </c>
      <c r="J73" s="12">
        <v>13000</v>
      </c>
      <c r="K73" s="12">
        <v>4050</v>
      </c>
      <c r="L73" s="18">
        <v>1125</v>
      </c>
      <c r="M73" s="12">
        <v>1125</v>
      </c>
      <c r="N73" s="12">
        <v>3500</v>
      </c>
      <c r="O73" s="18">
        <f t="shared" si="22"/>
        <v>22800</v>
      </c>
      <c r="P73" s="18">
        <f t="shared" si="23"/>
        <v>2516</v>
      </c>
      <c r="Q73" s="18">
        <f t="shared" si="24"/>
        <v>784</v>
      </c>
      <c r="R73" s="18">
        <f t="shared" si="25"/>
        <v>218</v>
      </c>
      <c r="S73" s="18">
        <f t="shared" si="26"/>
        <v>218</v>
      </c>
      <c r="T73" s="18">
        <f t="shared" si="27"/>
        <v>677</v>
      </c>
      <c r="U73" s="18">
        <f t="shared" si="28"/>
        <v>4413</v>
      </c>
      <c r="V73" s="18"/>
      <c r="W73" s="18"/>
      <c r="X73" s="18">
        <f t="shared" si="29"/>
        <v>33</v>
      </c>
      <c r="Y73" s="12">
        <f t="shared" si="30"/>
        <v>302</v>
      </c>
      <c r="Z73" s="18">
        <f t="shared" si="31"/>
        <v>335</v>
      </c>
      <c r="AA73" s="18">
        <f t="shared" si="32"/>
        <v>4078</v>
      </c>
      <c r="AB73" s="12" t="s">
        <v>708</v>
      </c>
    </row>
    <row r="74" spans="1:28" s="19" customFormat="1" ht="35.1" customHeight="1">
      <c r="A74" s="12">
        <v>70</v>
      </c>
      <c r="B74" s="20" t="s">
        <v>491</v>
      </c>
      <c r="C74" s="20" t="s">
        <v>496</v>
      </c>
      <c r="D74" s="16" t="s">
        <v>726</v>
      </c>
      <c r="E74" s="9" t="s">
        <v>62</v>
      </c>
      <c r="F74" s="12"/>
      <c r="G74" s="12"/>
      <c r="H74" s="12">
        <v>31</v>
      </c>
      <c r="I74" s="30">
        <f>9+1</f>
        <v>10</v>
      </c>
      <c r="J74" s="12">
        <v>13000</v>
      </c>
      <c r="K74" s="12">
        <v>4050</v>
      </c>
      <c r="L74" s="18">
        <v>1125</v>
      </c>
      <c r="M74" s="12">
        <v>1125</v>
      </c>
      <c r="N74" s="12">
        <v>3500</v>
      </c>
      <c r="O74" s="18">
        <f t="shared" si="22"/>
        <v>22800</v>
      </c>
      <c r="P74" s="18">
        <f t="shared" si="23"/>
        <v>4194</v>
      </c>
      <c r="Q74" s="18">
        <f t="shared" si="24"/>
        <v>1306</v>
      </c>
      <c r="R74" s="18">
        <f t="shared" si="25"/>
        <v>363</v>
      </c>
      <c r="S74" s="18">
        <f t="shared" si="26"/>
        <v>363</v>
      </c>
      <c r="T74" s="18">
        <f t="shared" si="27"/>
        <v>1129</v>
      </c>
      <c r="U74" s="18">
        <f t="shared" si="28"/>
        <v>7355</v>
      </c>
      <c r="V74" s="18"/>
      <c r="W74" s="18"/>
      <c r="X74" s="18">
        <f t="shared" si="29"/>
        <v>55</v>
      </c>
      <c r="Y74" s="12">
        <f t="shared" si="30"/>
        <v>503</v>
      </c>
      <c r="Z74" s="18">
        <f t="shared" si="31"/>
        <v>558</v>
      </c>
      <c r="AA74" s="18">
        <f t="shared" si="32"/>
        <v>6797</v>
      </c>
      <c r="AB74" s="12" t="s">
        <v>708</v>
      </c>
    </row>
    <row r="75" spans="1:28" s="19" customFormat="1" ht="35.1" customHeight="1">
      <c r="A75" s="12">
        <v>71</v>
      </c>
      <c r="B75" s="20" t="s">
        <v>140</v>
      </c>
      <c r="C75" s="20" t="s">
        <v>229</v>
      </c>
      <c r="D75" s="16" t="s">
        <v>552</v>
      </c>
      <c r="E75" s="9" t="s">
        <v>593</v>
      </c>
      <c r="F75" s="12"/>
      <c r="G75" s="12"/>
      <c r="H75" s="12">
        <v>31</v>
      </c>
      <c r="I75" s="12">
        <v>16</v>
      </c>
      <c r="J75" s="12">
        <v>13000</v>
      </c>
      <c r="K75" s="12">
        <v>4050</v>
      </c>
      <c r="L75" s="18">
        <v>1125</v>
      </c>
      <c r="M75" s="12">
        <v>1125</v>
      </c>
      <c r="N75" s="12">
        <v>3500</v>
      </c>
      <c r="O75" s="18">
        <f t="shared" si="22"/>
        <v>22800</v>
      </c>
      <c r="P75" s="18">
        <f t="shared" si="23"/>
        <v>6710</v>
      </c>
      <c r="Q75" s="18">
        <f t="shared" si="24"/>
        <v>2090</v>
      </c>
      <c r="R75" s="18">
        <f t="shared" si="25"/>
        <v>581</v>
      </c>
      <c r="S75" s="18">
        <f t="shared" si="26"/>
        <v>581</v>
      </c>
      <c r="T75" s="18">
        <f t="shared" si="27"/>
        <v>1806</v>
      </c>
      <c r="U75" s="18">
        <f t="shared" si="28"/>
        <v>11768</v>
      </c>
      <c r="V75" s="18"/>
      <c r="W75" s="18"/>
      <c r="X75" s="18">
        <f t="shared" si="29"/>
        <v>88</v>
      </c>
      <c r="Y75" s="12">
        <f t="shared" si="30"/>
        <v>805</v>
      </c>
      <c r="Z75" s="18">
        <f t="shared" si="31"/>
        <v>893</v>
      </c>
      <c r="AA75" s="18">
        <f t="shared" si="32"/>
        <v>10875</v>
      </c>
      <c r="AB75" s="41" t="s">
        <v>706</v>
      </c>
    </row>
    <row r="76" spans="1:28" s="19" customFormat="1" ht="35.1" customHeight="1">
      <c r="A76" s="12">
        <v>72</v>
      </c>
      <c r="B76" s="20" t="s">
        <v>141</v>
      </c>
      <c r="C76" s="20" t="s">
        <v>177</v>
      </c>
      <c r="D76" s="16" t="s">
        <v>553</v>
      </c>
      <c r="E76" s="9" t="s">
        <v>594</v>
      </c>
      <c r="F76" s="12"/>
      <c r="G76" s="12"/>
      <c r="H76" s="12">
        <v>31</v>
      </c>
      <c r="I76" s="12">
        <v>20</v>
      </c>
      <c r="J76" s="12">
        <v>13000</v>
      </c>
      <c r="K76" s="12">
        <v>4050</v>
      </c>
      <c r="L76" s="18">
        <v>1125</v>
      </c>
      <c r="M76" s="12">
        <v>1125</v>
      </c>
      <c r="N76" s="12">
        <v>3500</v>
      </c>
      <c r="O76" s="18">
        <f t="shared" si="22"/>
        <v>22800</v>
      </c>
      <c r="P76" s="18">
        <f t="shared" si="23"/>
        <v>8387</v>
      </c>
      <c r="Q76" s="18">
        <f t="shared" si="24"/>
        <v>2613</v>
      </c>
      <c r="R76" s="18">
        <f t="shared" si="25"/>
        <v>726</v>
      </c>
      <c r="S76" s="18">
        <f t="shared" si="26"/>
        <v>726</v>
      </c>
      <c r="T76" s="18">
        <f t="shared" si="27"/>
        <v>2258</v>
      </c>
      <c r="U76" s="18">
        <f t="shared" si="28"/>
        <v>14710</v>
      </c>
      <c r="V76" s="18"/>
      <c r="W76" s="18"/>
      <c r="X76" s="18">
        <f t="shared" si="29"/>
        <v>110</v>
      </c>
      <c r="Y76" s="12">
        <f t="shared" si="30"/>
        <v>1006</v>
      </c>
      <c r="Z76" s="18">
        <f t="shared" si="31"/>
        <v>1116</v>
      </c>
      <c r="AA76" s="18">
        <f t="shared" si="32"/>
        <v>13594</v>
      </c>
      <c r="AB76" s="12" t="s">
        <v>709</v>
      </c>
    </row>
    <row r="77" spans="1:28" s="19" customFormat="1" ht="35.1" customHeight="1">
      <c r="A77" s="12">
        <v>73</v>
      </c>
      <c r="B77" s="20" t="s">
        <v>142</v>
      </c>
      <c r="C77" s="20" t="s">
        <v>230</v>
      </c>
      <c r="D77" s="16" t="s">
        <v>554</v>
      </c>
      <c r="E77" s="9" t="s">
        <v>595</v>
      </c>
      <c r="F77" s="12"/>
      <c r="G77" s="12"/>
      <c r="H77" s="12">
        <v>31</v>
      </c>
      <c r="I77" s="12">
        <v>28</v>
      </c>
      <c r="J77" s="12">
        <v>13000</v>
      </c>
      <c r="K77" s="12">
        <v>4050</v>
      </c>
      <c r="L77" s="18">
        <v>1125</v>
      </c>
      <c r="M77" s="12">
        <v>1125</v>
      </c>
      <c r="N77" s="12">
        <v>3500</v>
      </c>
      <c r="O77" s="18">
        <f t="shared" si="22"/>
        <v>22800</v>
      </c>
      <c r="P77" s="18">
        <f t="shared" si="23"/>
        <v>11742</v>
      </c>
      <c r="Q77" s="18">
        <f t="shared" si="24"/>
        <v>3658</v>
      </c>
      <c r="R77" s="18">
        <f t="shared" si="25"/>
        <v>1016</v>
      </c>
      <c r="S77" s="18">
        <f t="shared" si="26"/>
        <v>1016</v>
      </c>
      <c r="T77" s="18">
        <f t="shared" si="27"/>
        <v>3161</v>
      </c>
      <c r="U77" s="18">
        <f t="shared" si="28"/>
        <v>20593</v>
      </c>
      <c r="V77" s="18"/>
      <c r="W77" s="18"/>
      <c r="X77" s="18">
        <f t="shared" si="29"/>
        <v>154</v>
      </c>
      <c r="Y77" s="12">
        <f t="shared" si="30"/>
        <v>1409</v>
      </c>
      <c r="Z77" s="18">
        <f t="shared" si="31"/>
        <v>1563</v>
      </c>
      <c r="AA77" s="18">
        <f t="shared" si="32"/>
        <v>19030</v>
      </c>
      <c r="AB77" s="12" t="s">
        <v>727</v>
      </c>
    </row>
    <row r="78" spans="1:28" s="19" customFormat="1" ht="35.1" customHeight="1">
      <c r="A78" s="12">
        <v>74</v>
      </c>
      <c r="B78" s="20" t="s">
        <v>143</v>
      </c>
      <c r="C78" s="20" t="s">
        <v>231</v>
      </c>
      <c r="D78" s="16" t="s">
        <v>555</v>
      </c>
      <c r="E78" s="9" t="s">
        <v>477</v>
      </c>
      <c r="F78" s="12"/>
      <c r="G78" s="12"/>
      <c r="H78" s="12">
        <v>31</v>
      </c>
      <c r="I78" s="12">
        <v>22</v>
      </c>
      <c r="J78" s="12">
        <v>13000</v>
      </c>
      <c r="K78" s="12">
        <v>4050</v>
      </c>
      <c r="L78" s="18">
        <v>1125</v>
      </c>
      <c r="M78" s="12">
        <v>1125</v>
      </c>
      <c r="N78" s="12">
        <v>3500</v>
      </c>
      <c r="O78" s="18">
        <f t="shared" si="22"/>
        <v>22800</v>
      </c>
      <c r="P78" s="18">
        <f t="shared" si="23"/>
        <v>9226</v>
      </c>
      <c r="Q78" s="18">
        <f t="shared" si="24"/>
        <v>2874</v>
      </c>
      <c r="R78" s="18">
        <f t="shared" si="25"/>
        <v>798</v>
      </c>
      <c r="S78" s="18">
        <f t="shared" si="26"/>
        <v>798</v>
      </c>
      <c r="T78" s="18">
        <f t="shared" si="27"/>
        <v>2484</v>
      </c>
      <c r="U78" s="18">
        <f t="shared" si="28"/>
        <v>16180</v>
      </c>
      <c r="V78" s="18"/>
      <c r="W78" s="18"/>
      <c r="X78" s="18">
        <f t="shared" si="29"/>
        <v>121</v>
      </c>
      <c r="Y78" s="12">
        <f t="shared" si="30"/>
        <v>1107</v>
      </c>
      <c r="Z78" s="18">
        <f t="shared" si="31"/>
        <v>1228</v>
      </c>
      <c r="AA78" s="18">
        <f t="shared" si="32"/>
        <v>14952</v>
      </c>
      <c r="AB78" s="12" t="s">
        <v>708</v>
      </c>
    </row>
    <row r="79" spans="1:28" s="19" customFormat="1" ht="35.1" customHeight="1">
      <c r="A79" s="12">
        <v>75</v>
      </c>
      <c r="B79" s="20" t="s">
        <v>144</v>
      </c>
      <c r="C79" s="20" t="s">
        <v>707</v>
      </c>
      <c r="D79" s="16" t="s">
        <v>556</v>
      </c>
      <c r="E79" s="9" t="s">
        <v>596</v>
      </c>
      <c r="F79" s="12"/>
      <c r="G79" s="12"/>
      <c r="H79" s="12">
        <v>31</v>
      </c>
      <c r="I79" s="12">
        <v>18</v>
      </c>
      <c r="J79" s="12">
        <v>13000</v>
      </c>
      <c r="K79" s="12">
        <v>4050</v>
      </c>
      <c r="L79" s="18">
        <v>1125</v>
      </c>
      <c r="M79" s="12">
        <v>1125</v>
      </c>
      <c r="N79" s="12">
        <v>3500</v>
      </c>
      <c r="O79" s="18">
        <f t="shared" si="22"/>
        <v>22800</v>
      </c>
      <c r="P79" s="18">
        <f t="shared" si="23"/>
        <v>7548</v>
      </c>
      <c r="Q79" s="18">
        <f t="shared" si="24"/>
        <v>2352</v>
      </c>
      <c r="R79" s="18">
        <f t="shared" si="25"/>
        <v>653</v>
      </c>
      <c r="S79" s="18">
        <f t="shared" si="26"/>
        <v>653</v>
      </c>
      <c r="T79" s="18">
        <f t="shared" si="27"/>
        <v>2032</v>
      </c>
      <c r="U79" s="18">
        <f t="shared" si="28"/>
        <v>13238</v>
      </c>
      <c r="V79" s="18"/>
      <c r="W79" s="18"/>
      <c r="X79" s="18">
        <f t="shared" si="29"/>
        <v>99</v>
      </c>
      <c r="Y79" s="12">
        <f t="shared" si="30"/>
        <v>906</v>
      </c>
      <c r="Z79" s="18">
        <f t="shared" si="31"/>
        <v>1005</v>
      </c>
      <c r="AA79" s="18">
        <f t="shared" si="32"/>
        <v>12233</v>
      </c>
      <c r="AB79" s="41" t="s">
        <v>731</v>
      </c>
    </row>
    <row r="80" spans="1:28" s="19" customFormat="1" ht="35.1" customHeight="1">
      <c r="A80" s="12">
        <v>76</v>
      </c>
      <c r="B80" s="20" t="s">
        <v>145</v>
      </c>
      <c r="C80" s="20" t="s">
        <v>232</v>
      </c>
      <c r="D80" s="16" t="s">
        <v>557</v>
      </c>
      <c r="E80" s="9" t="s">
        <v>477</v>
      </c>
      <c r="F80" s="12"/>
      <c r="G80" s="12"/>
      <c r="H80" s="12">
        <v>31</v>
      </c>
      <c r="I80" s="12">
        <v>26</v>
      </c>
      <c r="J80" s="12">
        <v>13000</v>
      </c>
      <c r="K80" s="12">
        <v>4050</v>
      </c>
      <c r="L80" s="18">
        <v>1125</v>
      </c>
      <c r="M80" s="12">
        <v>1125</v>
      </c>
      <c r="N80" s="12">
        <v>3500</v>
      </c>
      <c r="O80" s="18">
        <f t="shared" si="22"/>
        <v>22800</v>
      </c>
      <c r="P80" s="18">
        <f t="shared" si="23"/>
        <v>10903</v>
      </c>
      <c r="Q80" s="18">
        <f t="shared" si="24"/>
        <v>3397</v>
      </c>
      <c r="R80" s="18">
        <f t="shared" si="25"/>
        <v>944</v>
      </c>
      <c r="S80" s="18">
        <f t="shared" si="26"/>
        <v>944</v>
      </c>
      <c r="T80" s="18">
        <f t="shared" si="27"/>
        <v>2935</v>
      </c>
      <c r="U80" s="18">
        <f t="shared" si="28"/>
        <v>19123</v>
      </c>
      <c r="V80" s="18"/>
      <c r="W80" s="18"/>
      <c r="X80" s="18">
        <f t="shared" si="29"/>
        <v>143</v>
      </c>
      <c r="Y80" s="12">
        <f t="shared" si="30"/>
        <v>1308</v>
      </c>
      <c r="Z80" s="18">
        <f t="shared" si="31"/>
        <v>1451</v>
      </c>
      <c r="AA80" s="18">
        <f t="shared" si="32"/>
        <v>17672</v>
      </c>
      <c r="AB80" s="12" t="s">
        <v>708</v>
      </c>
    </row>
    <row r="81" spans="1:28" s="19" customFormat="1" ht="35.1" customHeight="1">
      <c r="A81" s="12">
        <v>77</v>
      </c>
      <c r="B81" s="20" t="s">
        <v>146</v>
      </c>
      <c r="C81" s="20" t="s">
        <v>233</v>
      </c>
      <c r="D81" s="16" t="s">
        <v>558</v>
      </c>
      <c r="E81" s="9" t="s">
        <v>477</v>
      </c>
      <c r="F81" s="12"/>
      <c r="G81" s="12"/>
      <c r="H81" s="12">
        <v>31</v>
      </c>
      <c r="I81" s="30">
        <f>26+1</f>
        <v>27</v>
      </c>
      <c r="J81" s="12">
        <v>13000</v>
      </c>
      <c r="K81" s="12">
        <v>4050</v>
      </c>
      <c r="L81" s="18">
        <v>1125</v>
      </c>
      <c r="M81" s="12">
        <v>1125</v>
      </c>
      <c r="N81" s="12">
        <v>3500</v>
      </c>
      <c r="O81" s="18">
        <f t="shared" si="22"/>
        <v>22800</v>
      </c>
      <c r="P81" s="18">
        <f t="shared" si="23"/>
        <v>11323</v>
      </c>
      <c r="Q81" s="18">
        <f t="shared" si="24"/>
        <v>3527</v>
      </c>
      <c r="R81" s="18">
        <f t="shared" si="25"/>
        <v>980</v>
      </c>
      <c r="S81" s="18">
        <f t="shared" si="26"/>
        <v>980</v>
      </c>
      <c r="T81" s="18">
        <f t="shared" si="27"/>
        <v>3048</v>
      </c>
      <c r="U81" s="18">
        <f t="shared" si="28"/>
        <v>19858</v>
      </c>
      <c r="V81" s="18"/>
      <c r="W81" s="18"/>
      <c r="X81" s="18">
        <f t="shared" si="29"/>
        <v>149</v>
      </c>
      <c r="Y81" s="12">
        <f t="shared" si="30"/>
        <v>1359</v>
      </c>
      <c r="Z81" s="18">
        <f t="shared" si="31"/>
        <v>1508</v>
      </c>
      <c r="AA81" s="18">
        <f t="shared" si="32"/>
        <v>18350</v>
      </c>
      <c r="AB81" s="12" t="s">
        <v>708</v>
      </c>
    </row>
    <row r="82" spans="1:28" s="19" customFormat="1" ht="35.1" customHeight="1">
      <c r="A82" s="12">
        <v>78</v>
      </c>
      <c r="B82" s="20" t="s">
        <v>147</v>
      </c>
      <c r="C82" s="20" t="s">
        <v>234</v>
      </c>
      <c r="D82" s="16">
        <v>732201500423</v>
      </c>
      <c r="E82" s="9">
        <v>0</v>
      </c>
      <c r="F82" s="12"/>
      <c r="G82" s="12"/>
      <c r="H82" s="12">
        <v>31</v>
      </c>
      <c r="I82" s="12">
        <v>25</v>
      </c>
      <c r="J82" s="12">
        <v>13000</v>
      </c>
      <c r="K82" s="12">
        <v>4050</v>
      </c>
      <c r="L82" s="18">
        <v>1125</v>
      </c>
      <c r="M82" s="12">
        <v>1125</v>
      </c>
      <c r="N82" s="12">
        <v>3500</v>
      </c>
      <c r="O82" s="18">
        <f t="shared" si="22"/>
        <v>22800</v>
      </c>
      <c r="P82" s="18">
        <f t="shared" si="23"/>
        <v>10484</v>
      </c>
      <c r="Q82" s="18">
        <f t="shared" si="24"/>
        <v>3266</v>
      </c>
      <c r="R82" s="18">
        <f t="shared" si="25"/>
        <v>907</v>
      </c>
      <c r="S82" s="18">
        <f t="shared" si="26"/>
        <v>907</v>
      </c>
      <c r="T82" s="18">
        <f t="shared" si="27"/>
        <v>2823</v>
      </c>
      <c r="U82" s="18">
        <f t="shared" si="28"/>
        <v>18387</v>
      </c>
      <c r="V82" s="18"/>
      <c r="W82" s="18"/>
      <c r="X82" s="18">
        <f t="shared" si="29"/>
        <v>138</v>
      </c>
      <c r="Y82" s="12">
        <f t="shared" si="30"/>
        <v>1258</v>
      </c>
      <c r="Z82" s="18">
        <f t="shared" si="31"/>
        <v>1396</v>
      </c>
      <c r="AA82" s="18">
        <f t="shared" si="32"/>
        <v>16991</v>
      </c>
      <c r="AB82" s="12" t="s">
        <v>708</v>
      </c>
    </row>
    <row r="83" spans="1:28" s="19" customFormat="1" ht="35.1" customHeight="1">
      <c r="A83" s="12">
        <v>79</v>
      </c>
      <c r="B83" s="20" t="s">
        <v>148</v>
      </c>
      <c r="C83" s="20" t="s">
        <v>235</v>
      </c>
      <c r="D83" s="16">
        <v>732201500463</v>
      </c>
      <c r="E83" s="9">
        <v>0</v>
      </c>
      <c r="F83" s="12"/>
      <c r="G83" s="12"/>
      <c r="H83" s="12">
        <v>31</v>
      </c>
      <c r="I83" s="12">
        <v>29</v>
      </c>
      <c r="J83" s="12">
        <v>13000</v>
      </c>
      <c r="K83" s="12">
        <v>4050</v>
      </c>
      <c r="L83" s="18">
        <v>1125</v>
      </c>
      <c r="M83" s="12">
        <v>1125</v>
      </c>
      <c r="N83" s="12">
        <v>3500</v>
      </c>
      <c r="O83" s="18">
        <f t="shared" si="22"/>
        <v>22800</v>
      </c>
      <c r="P83" s="18">
        <f t="shared" si="23"/>
        <v>12161</v>
      </c>
      <c r="Q83" s="18">
        <f t="shared" si="24"/>
        <v>3789</v>
      </c>
      <c r="R83" s="18">
        <f t="shared" si="25"/>
        <v>1052</v>
      </c>
      <c r="S83" s="18">
        <f t="shared" si="26"/>
        <v>1052</v>
      </c>
      <c r="T83" s="18">
        <f t="shared" si="27"/>
        <v>3274</v>
      </c>
      <c r="U83" s="18">
        <f t="shared" si="28"/>
        <v>21328</v>
      </c>
      <c r="V83" s="18"/>
      <c r="W83" s="18"/>
      <c r="X83" s="18">
        <f t="shared" si="29"/>
        <v>160</v>
      </c>
      <c r="Y83" s="12">
        <f t="shared" si="30"/>
        <v>1459</v>
      </c>
      <c r="Z83" s="18">
        <f t="shared" si="31"/>
        <v>1619</v>
      </c>
      <c r="AA83" s="18">
        <f t="shared" si="32"/>
        <v>19709</v>
      </c>
      <c r="AB83" s="12" t="s">
        <v>708</v>
      </c>
    </row>
    <row r="84" spans="1:28" s="19" customFormat="1" ht="35.1" customHeight="1">
      <c r="A84" s="12">
        <v>80</v>
      </c>
      <c r="B84" s="20" t="s">
        <v>149</v>
      </c>
      <c r="C84" s="20" t="s">
        <v>236</v>
      </c>
      <c r="D84" s="16" t="s">
        <v>559</v>
      </c>
      <c r="E84" s="9" t="s">
        <v>597</v>
      </c>
      <c r="F84" s="12"/>
      <c r="G84" s="12"/>
      <c r="H84" s="12">
        <v>31</v>
      </c>
      <c r="I84" s="12">
        <v>25</v>
      </c>
      <c r="J84" s="12">
        <v>13000</v>
      </c>
      <c r="K84" s="12">
        <v>4050</v>
      </c>
      <c r="L84" s="18">
        <v>1125</v>
      </c>
      <c r="M84" s="12">
        <v>1125</v>
      </c>
      <c r="N84" s="12">
        <v>3500</v>
      </c>
      <c r="O84" s="18">
        <f t="shared" si="22"/>
        <v>22800</v>
      </c>
      <c r="P84" s="18">
        <f t="shared" si="23"/>
        <v>10484</v>
      </c>
      <c r="Q84" s="18">
        <f t="shared" si="24"/>
        <v>3266</v>
      </c>
      <c r="R84" s="18">
        <f t="shared" si="25"/>
        <v>907</v>
      </c>
      <c r="S84" s="18">
        <f t="shared" si="26"/>
        <v>907</v>
      </c>
      <c r="T84" s="18">
        <f t="shared" si="27"/>
        <v>2823</v>
      </c>
      <c r="U84" s="18">
        <f t="shared" si="28"/>
        <v>18387</v>
      </c>
      <c r="V84" s="18"/>
      <c r="W84" s="18">
        <v>800</v>
      </c>
      <c r="X84" s="18">
        <f t="shared" si="29"/>
        <v>138</v>
      </c>
      <c r="Y84" s="12">
        <f t="shared" si="30"/>
        <v>1258</v>
      </c>
      <c r="Z84" s="18">
        <f t="shared" si="31"/>
        <v>2196</v>
      </c>
      <c r="AA84" s="18">
        <f t="shared" si="32"/>
        <v>16191</v>
      </c>
      <c r="AB84" s="12" t="s">
        <v>709</v>
      </c>
    </row>
    <row r="85" spans="1:28" s="19" customFormat="1" ht="35.1" customHeight="1">
      <c r="A85" s="12">
        <v>81</v>
      </c>
      <c r="B85" s="20" t="s">
        <v>150</v>
      </c>
      <c r="C85" s="20" t="s">
        <v>237</v>
      </c>
      <c r="D85" s="16" t="s">
        <v>560</v>
      </c>
      <c r="E85" s="9" t="s">
        <v>592</v>
      </c>
      <c r="F85" s="12"/>
      <c r="G85" s="12"/>
      <c r="H85" s="12">
        <v>31</v>
      </c>
      <c r="I85" s="12">
        <v>20</v>
      </c>
      <c r="J85" s="12">
        <v>13000</v>
      </c>
      <c r="K85" s="12">
        <v>4050</v>
      </c>
      <c r="L85" s="18">
        <v>1125</v>
      </c>
      <c r="M85" s="12">
        <v>1125</v>
      </c>
      <c r="N85" s="12">
        <v>3500</v>
      </c>
      <c r="O85" s="18">
        <f t="shared" si="22"/>
        <v>22800</v>
      </c>
      <c r="P85" s="18">
        <f t="shared" si="23"/>
        <v>8387</v>
      </c>
      <c r="Q85" s="18">
        <f t="shared" si="24"/>
        <v>2613</v>
      </c>
      <c r="R85" s="18">
        <f t="shared" si="25"/>
        <v>726</v>
      </c>
      <c r="S85" s="18">
        <f t="shared" si="26"/>
        <v>726</v>
      </c>
      <c r="T85" s="18">
        <f t="shared" si="27"/>
        <v>2258</v>
      </c>
      <c r="U85" s="18">
        <f t="shared" si="28"/>
        <v>14710</v>
      </c>
      <c r="V85" s="18"/>
      <c r="W85" s="18"/>
      <c r="X85" s="18">
        <f t="shared" si="29"/>
        <v>110</v>
      </c>
      <c r="Y85" s="12">
        <f t="shared" si="30"/>
        <v>1006</v>
      </c>
      <c r="Z85" s="18">
        <f t="shared" si="31"/>
        <v>1116</v>
      </c>
      <c r="AA85" s="18">
        <f t="shared" si="32"/>
        <v>13594</v>
      </c>
      <c r="AB85" s="12" t="s">
        <v>709</v>
      </c>
    </row>
    <row r="86" spans="1:28" s="19" customFormat="1" ht="35.1" customHeight="1">
      <c r="A86" s="12">
        <v>82</v>
      </c>
      <c r="B86" s="20" t="s">
        <v>151</v>
      </c>
      <c r="C86" s="20" t="s">
        <v>238</v>
      </c>
      <c r="D86" s="16" t="s">
        <v>561</v>
      </c>
      <c r="E86" s="9" t="s">
        <v>598</v>
      </c>
      <c r="F86" s="12"/>
      <c r="G86" s="12"/>
      <c r="H86" s="12">
        <v>31</v>
      </c>
      <c r="I86" s="12">
        <v>25</v>
      </c>
      <c r="J86" s="12">
        <v>13000</v>
      </c>
      <c r="K86" s="12">
        <v>4050</v>
      </c>
      <c r="L86" s="18">
        <v>1125</v>
      </c>
      <c r="M86" s="12">
        <v>1125</v>
      </c>
      <c r="N86" s="12">
        <v>3500</v>
      </c>
      <c r="O86" s="18">
        <f t="shared" si="22"/>
        <v>22800</v>
      </c>
      <c r="P86" s="18">
        <f t="shared" si="23"/>
        <v>10484</v>
      </c>
      <c r="Q86" s="18">
        <f t="shared" si="24"/>
        <v>3266</v>
      </c>
      <c r="R86" s="18">
        <f t="shared" si="25"/>
        <v>907</v>
      </c>
      <c r="S86" s="18">
        <f t="shared" si="26"/>
        <v>907</v>
      </c>
      <c r="T86" s="18">
        <f t="shared" si="27"/>
        <v>2823</v>
      </c>
      <c r="U86" s="18">
        <f t="shared" si="28"/>
        <v>18387</v>
      </c>
      <c r="V86" s="18"/>
      <c r="W86" s="18"/>
      <c r="X86" s="18">
        <f t="shared" si="29"/>
        <v>138</v>
      </c>
      <c r="Y86" s="12">
        <f t="shared" si="30"/>
        <v>1258</v>
      </c>
      <c r="Z86" s="18">
        <f t="shared" si="31"/>
        <v>1396</v>
      </c>
      <c r="AA86" s="18">
        <f t="shared" si="32"/>
        <v>16991</v>
      </c>
      <c r="AB86" s="12" t="s">
        <v>709</v>
      </c>
    </row>
    <row r="87" spans="1:28" s="19" customFormat="1" ht="35.1" customHeight="1">
      <c r="A87" s="12">
        <v>83</v>
      </c>
      <c r="B87" s="20" t="s">
        <v>152</v>
      </c>
      <c r="C87" s="20" t="s">
        <v>239</v>
      </c>
      <c r="D87" s="16" t="s">
        <v>562</v>
      </c>
      <c r="E87" s="9" t="s">
        <v>599</v>
      </c>
      <c r="F87" s="12"/>
      <c r="G87" s="12"/>
      <c r="H87" s="12">
        <v>31</v>
      </c>
      <c r="I87" s="12">
        <v>24</v>
      </c>
      <c r="J87" s="12">
        <v>13000</v>
      </c>
      <c r="K87" s="12">
        <v>4050</v>
      </c>
      <c r="L87" s="18">
        <v>1125</v>
      </c>
      <c r="M87" s="12">
        <v>1125</v>
      </c>
      <c r="N87" s="12">
        <v>3500</v>
      </c>
      <c r="O87" s="18">
        <f t="shared" si="22"/>
        <v>22800</v>
      </c>
      <c r="P87" s="18">
        <f t="shared" si="23"/>
        <v>10065</v>
      </c>
      <c r="Q87" s="18">
        <f t="shared" si="24"/>
        <v>3135</v>
      </c>
      <c r="R87" s="18">
        <f t="shared" si="25"/>
        <v>871</v>
      </c>
      <c r="S87" s="18">
        <f t="shared" si="26"/>
        <v>871</v>
      </c>
      <c r="T87" s="18">
        <f t="shared" si="27"/>
        <v>2710</v>
      </c>
      <c r="U87" s="18">
        <f t="shared" si="28"/>
        <v>17652</v>
      </c>
      <c r="V87" s="18"/>
      <c r="W87" s="18"/>
      <c r="X87" s="18">
        <f t="shared" si="29"/>
        <v>132</v>
      </c>
      <c r="Y87" s="12">
        <f t="shared" si="30"/>
        <v>1208</v>
      </c>
      <c r="Z87" s="18">
        <f t="shared" si="31"/>
        <v>1340</v>
      </c>
      <c r="AA87" s="18">
        <f t="shared" si="32"/>
        <v>16312</v>
      </c>
      <c r="AB87" s="12" t="s">
        <v>709</v>
      </c>
    </row>
    <row r="88" spans="1:28" s="19" customFormat="1" ht="35.1" customHeight="1">
      <c r="A88" s="12">
        <v>84</v>
      </c>
      <c r="B88" s="20" t="s">
        <v>153</v>
      </c>
      <c r="C88" s="20" t="s">
        <v>240</v>
      </c>
      <c r="D88" s="16" t="s">
        <v>563</v>
      </c>
      <c r="E88" s="9" t="s">
        <v>600</v>
      </c>
      <c r="F88" s="12"/>
      <c r="G88" s="12"/>
      <c r="H88" s="12">
        <v>31</v>
      </c>
      <c r="I88" s="12">
        <v>17</v>
      </c>
      <c r="J88" s="12">
        <v>13000</v>
      </c>
      <c r="K88" s="12">
        <v>4050</v>
      </c>
      <c r="L88" s="18">
        <v>1125</v>
      </c>
      <c r="M88" s="12">
        <v>1125</v>
      </c>
      <c r="N88" s="12">
        <v>3500</v>
      </c>
      <c r="O88" s="18">
        <f t="shared" si="22"/>
        <v>22800</v>
      </c>
      <c r="P88" s="18">
        <f t="shared" si="23"/>
        <v>7129</v>
      </c>
      <c r="Q88" s="18">
        <f t="shared" si="24"/>
        <v>2221</v>
      </c>
      <c r="R88" s="18">
        <f t="shared" si="25"/>
        <v>617</v>
      </c>
      <c r="S88" s="18">
        <f t="shared" si="26"/>
        <v>617</v>
      </c>
      <c r="T88" s="18">
        <f t="shared" si="27"/>
        <v>1919</v>
      </c>
      <c r="U88" s="18">
        <f t="shared" si="28"/>
        <v>12503</v>
      </c>
      <c r="V88" s="18"/>
      <c r="W88" s="18"/>
      <c r="X88" s="18">
        <f t="shared" si="29"/>
        <v>94</v>
      </c>
      <c r="Y88" s="12">
        <f t="shared" si="30"/>
        <v>855</v>
      </c>
      <c r="Z88" s="18">
        <f t="shared" si="31"/>
        <v>949</v>
      </c>
      <c r="AA88" s="18">
        <f t="shared" si="32"/>
        <v>11554</v>
      </c>
      <c r="AB88" s="12" t="s">
        <v>728</v>
      </c>
    </row>
    <row r="89" spans="1:28" s="19" customFormat="1" ht="35.1" customHeight="1">
      <c r="A89" s="12">
        <v>85</v>
      </c>
      <c r="B89" s="20" t="s">
        <v>154</v>
      </c>
      <c r="C89" s="20" t="s">
        <v>241</v>
      </c>
      <c r="D89" s="16" t="s">
        <v>564</v>
      </c>
      <c r="E89" s="9" t="s">
        <v>477</v>
      </c>
      <c r="F89" s="12"/>
      <c r="G89" s="12"/>
      <c r="H89" s="12">
        <v>31</v>
      </c>
      <c r="I89" s="30">
        <f>23+1</f>
        <v>24</v>
      </c>
      <c r="J89" s="12">
        <v>13000</v>
      </c>
      <c r="K89" s="12">
        <v>4050</v>
      </c>
      <c r="L89" s="18">
        <v>1125</v>
      </c>
      <c r="M89" s="12">
        <v>1125</v>
      </c>
      <c r="N89" s="12">
        <v>3500</v>
      </c>
      <c r="O89" s="18">
        <f t="shared" si="22"/>
        <v>22800</v>
      </c>
      <c r="P89" s="18">
        <f t="shared" si="23"/>
        <v>10065</v>
      </c>
      <c r="Q89" s="18">
        <f t="shared" si="24"/>
        <v>3135</v>
      </c>
      <c r="R89" s="18">
        <f t="shared" si="25"/>
        <v>871</v>
      </c>
      <c r="S89" s="18">
        <f t="shared" si="26"/>
        <v>871</v>
      </c>
      <c r="T89" s="18">
        <f t="shared" si="27"/>
        <v>2710</v>
      </c>
      <c r="U89" s="18">
        <f t="shared" si="28"/>
        <v>17652</v>
      </c>
      <c r="V89" s="18"/>
      <c r="W89" s="18"/>
      <c r="X89" s="18">
        <f t="shared" si="29"/>
        <v>132</v>
      </c>
      <c r="Y89" s="12">
        <f t="shared" si="30"/>
        <v>1208</v>
      </c>
      <c r="Z89" s="18">
        <f t="shared" si="31"/>
        <v>1340</v>
      </c>
      <c r="AA89" s="18">
        <f t="shared" si="32"/>
        <v>16312</v>
      </c>
      <c r="AB89" s="12" t="s">
        <v>708</v>
      </c>
    </row>
    <row r="90" spans="1:28" s="19" customFormat="1" ht="35.1" customHeight="1">
      <c r="A90" s="12">
        <v>86</v>
      </c>
      <c r="B90" s="20" t="s">
        <v>155</v>
      </c>
      <c r="C90" s="20" t="s">
        <v>242</v>
      </c>
      <c r="D90" s="16">
        <v>732201500137</v>
      </c>
      <c r="E90" s="9" t="s">
        <v>62</v>
      </c>
      <c r="F90" s="12"/>
      <c r="G90" s="12"/>
      <c r="H90" s="12">
        <v>31</v>
      </c>
      <c r="I90" s="30">
        <f>23+1</f>
        <v>24</v>
      </c>
      <c r="J90" s="12">
        <v>13000</v>
      </c>
      <c r="K90" s="12">
        <v>4050</v>
      </c>
      <c r="L90" s="18">
        <v>1125</v>
      </c>
      <c r="M90" s="12">
        <v>1125</v>
      </c>
      <c r="N90" s="12">
        <v>3500</v>
      </c>
      <c r="O90" s="18">
        <f t="shared" si="22"/>
        <v>22800</v>
      </c>
      <c r="P90" s="18">
        <f t="shared" si="23"/>
        <v>10065</v>
      </c>
      <c r="Q90" s="18">
        <f t="shared" si="24"/>
        <v>3135</v>
      </c>
      <c r="R90" s="18">
        <f t="shared" si="25"/>
        <v>871</v>
      </c>
      <c r="S90" s="18">
        <f t="shared" si="26"/>
        <v>871</v>
      </c>
      <c r="T90" s="18">
        <f t="shared" si="27"/>
        <v>2710</v>
      </c>
      <c r="U90" s="18">
        <f t="shared" si="28"/>
        <v>17652</v>
      </c>
      <c r="V90" s="18"/>
      <c r="W90" s="18"/>
      <c r="X90" s="18">
        <f t="shared" si="29"/>
        <v>132</v>
      </c>
      <c r="Y90" s="12">
        <f t="shared" si="30"/>
        <v>1208</v>
      </c>
      <c r="Z90" s="18">
        <f t="shared" si="31"/>
        <v>1340</v>
      </c>
      <c r="AA90" s="18">
        <f t="shared" si="32"/>
        <v>16312</v>
      </c>
      <c r="AB90" s="12" t="s">
        <v>708</v>
      </c>
    </row>
    <row r="91" spans="1:28" s="19" customFormat="1" ht="35.1" customHeight="1">
      <c r="A91" s="12">
        <v>87</v>
      </c>
      <c r="B91" s="20" t="s">
        <v>156</v>
      </c>
      <c r="C91" s="20" t="s">
        <v>243</v>
      </c>
      <c r="D91" s="16" t="s">
        <v>565</v>
      </c>
      <c r="E91" s="9" t="s">
        <v>601</v>
      </c>
      <c r="F91" s="12"/>
      <c r="G91" s="12"/>
      <c r="H91" s="12">
        <v>31</v>
      </c>
      <c r="I91" s="12">
        <v>22</v>
      </c>
      <c r="J91" s="12">
        <v>13000</v>
      </c>
      <c r="K91" s="12">
        <v>4050</v>
      </c>
      <c r="L91" s="18">
        <v>1125</v>
      </c>
      <c r="M91" s="12">
        <v>1125</v>
      </c>
      <c r="N91" s="12">
        <v>3500</v>
      </c>
      <c r="O91" s="18">
        <f t="shared" si="22"/>
        <v>22800</v>
      </c>
      <c r="P91" s="18">
        <f t="shared" si="23"/>
        <v>9226</v>
      </c>
      <c r="Q91" s="18">
        <f t="shared" si="24"/>
        <v>2874</v>
      </c>
      <c r="R91" s="18">
        <f t="shared" si="25"/>
        <v>798</v>
      </c>
      <c r="S91" s="18">
        <f t="shared" si="26"/>
        <v>798</v>
      </c>
      <c r="T91" s="18">
        <f t="shared" si="27"/>
        <v>2484</v>
      </c>
      <c r="U91" s="18">
        <f t="shared" si="28"/>
        <v>16180</v>
      </c>
      <c r="V91" s="18"/>
      <c r="W91" s="18"/>
      <c r="X91" s="18">
        <f t="shared" si="29"/>
        <v>121</v>
      </c>
      <c r="Y91" s="12">
        <f t="shared" si="30"/>
        <v>1107</v>
      </c>
      <c r="Z91" s="18">
        <f t="shared" si="31"/>
        <v>1228</v>
      </c>
      <c r="AA91" s="18">
        <f t="shared" si="32"/>
        <v>14952</v>
      </c>
      <c r="AB91" s="12" t="s">
        <v>727</v>
      </c>
    </row>
    <row r="92" spans="1:28" s="19" customFormat="1" ht="35.1" customHeight="1">
      <c r="A92" s="12">
        <v>88</v>
      </c>
      <c r="B92" s="20" t="s">
        <v>157</v>
      </c>
      <c r="C92" s="20" t="s">
        <v>244</v>
      </c>
      <c r="D92" s="16">
        <v>235501506098</v>
      </c>
      <c r="E92" s="9" t="s">
        <v>477</v>
      </c>
      <c r="F92" s="12"/>
      <c r="G92" s="12"/>
      <c r="H92" s="12">
        <v>31</v>
      </c>
      <c r="I92" s="12">
        <v>21</v>
      </c>
      <c r="J92" s="12">
        <v>13000</v>
      </c>
      <c r="K92" s="12">
        <v>4050</v>
      </c>
      <c r="L92" s="18">
        <v>1125</v>
      </c>
      <c r="M92" s="12">
        <v>1125</v>
      </c>
      <c r="N92" s="12">
        <v>3500</v>
      </c>
      <c r="O92" s="18">
        <f t="shared" si="22"/>
        <v>22800</v>
      </c>
      <c r="P92" s="18">
        <f t="shared" si="23"/>
        <v>8806</v>
      </c>
      <c r="Q92" s="18">
        <f t="shared" si="24"/>
        <v>2744</v>
      </c>
      <c r="R92" s="18">
        <f t="shared" si="25"/>
        <v>762</v>
      </c>
      <c r="S92" s="18">
        <f t="shared" si="26"/>
        <v>762</v>
      </c>
      <c r="T92" s="18">
        <f t="shared" si="27"/>
        <v>2371</v>
      </c>
      <c r="U92" s="18">
        <f t="shared" si="28"/>
        <v>15445</v>
      </c>
      <c r="V92" s="18"/>
      <c r="W92" s="18"/>
      <c r="X92" s="18">
        <f t="shared" si="29"/>
        <v>116</v>
      </c>
      <c r="Y92" s="12">
        <f t="shared" si="30"/>
        <v>1057</v>
      </c>
      <c r="Z92" s="18">
        <f t="shared" si="31"/>
        <v>1173</v>
      </c>
      <c r="AA92" s="18">
        <f t="shared" si="32"/>
        <v>14272</v>
      </c>
      <c r="AB92" s="12" t="s">
        <v>708</v>
      </c>
    </row>
    <row r="93" spans="1:28" s="19" customFormat="1" ht="35.1" customHeight="1">
      <c r="A93" s="12">
        <v>89</v>
      </c>
      <c r="B93" s="20" t="s">
        <v>158</v>
      </c>
      <c r="C93" s="20" t="s">
        <v>172</v>
      </c>
      <c r="D93" s="16">
        <v>337401503870</v>
      </c>
      <c r="E93" s="9" t="s">
        <v>589</v>
      </c>
      <c r="F93" s="12"/>
      <c r="G93" s="12"/>
      <c r="H93" s="12">
        <v>31</v>
      </c>
      <c r="I93" s="30">
        <f>25+1</f>
        <v>26</v>
      </c>
      <c r="J93" s="12">
        <v>13000</v>
      </c>
      <c r="K93" s="12">
        <v>4050</v>
      </c>
      <c r="L93" s="18">
        <v>1125</v>
      </c>
      <c r="M93" s="12">
        <v>1125</v>
      </c>
      <c r="N93" s="12">
        <v>3500</v>
      </c>
      <c r="O93" s="18">
        <f t="shared" si="22"/>
        <v>22800</v>
      </c>
      <c r="P93" s="18">
        <f t="shared" si="23"/>
        <v>10903</v>
      </c>
      <c r="Q93" s="18">
        <f t="shared" si="24"/>
        <v>3397</v>
      </c>
      <c r="R93" s="18">
        <f t="shared" si="25"/>
        <v>944</v>
      </c>
      <c r="S93" s="18">
        <f t="shared" si="26"/>
        <v>944</v>
      </c>
      <c r="T93" s="18">
        <f t="shared" si="27"/>
        <v>2935</v>
      </c>
      <c r="U93" s="18">
        <f t="shared" si="28"/>
        <v>19123</v>
      </c>
      <c r="V93" s="18"/>
      <c r="W93" s="18"/>
      <c r="X93" s="18">
        <f t="shared" si="29"/>
        <v>143</v>
      </c>
      <c r="Y93" s="12">
        <f t="shared" si="30"/>
        <v>1308</v>
      </c>
      <c r="Z93" s="18">
        <f t="shared" si="31"/>
        <v>1451</v>
      </c>
      <c r="AA93" s="18">
        <f t="shared" si="32"/>
        <v>17672</v>
      </c>
      <c r="AB93" s="12" t="s">
        <v>708</v>
      </c>
    </row>
    <row r="94" spans="1:28" s="19" customFormat="1" ht="35.1" customHeight="1">
      <c r="A94" s="12">
        <v>90</v>
      </c>
      <c r="B94" s="20" t="s">
        <v>159</v>
      </c>
      <c r="C94" s="20" t="s">
        <v>245</v>
      </c>
      <c r="D94" s="16" t="s">
        <v>566</v>
      </c>
      <c r="E94" s="9" t="s">
        <v>602</v>
      </c>
      <c r="F94" s="12"/>
      <c r="G94" s="12"/>
      <c r="H94" s="12">
        <v>31</v>
      </c>
      <c r="I94" s="12">
        <v>24</v>
      </c>
      <c r="J94" s="12">
        <v>13000</v>
      </c>
      <c r="K94" s="12">
        <v>4050</v>
      </c>
      <c r="L94" s="18">
        <v>1125</v>
      </c>
      <c r="M94" s="12">
        <v>1125</v>
      </c>
      <c r="N94" s="12">
        <v>3500</v>
      </c>
      <c r="O94" s="18">
        <f t="shared" si="22"/>
        <v>22800</v>
      </c>
      <c r="P94" s="18">
        <f t="shared" si="23"/>
        <v>10065</v>
      </c>
      <c r="Q94" s="18">
        <f t="shared" si="24"/>
        <v>3135</v>
      </c>
      <c r="R94" s="18">
        <f t="shared" si="25"/>
        <v>871</v>
      </c>
      <c r="S94" s="18">
        <f t="shared" si="26"/>
        <v>871</v>
      </c>
      <c r="T94" s="18">
        <f t="shared" si="27"/>
        <v>2710</v>
      </c>
      <c r="U94" s="18">
        <f t="shared" si="28"/>
        <v>17652</v>
      </c>
      <c r="V94" s="18"/>
      <c r="W94" s="18"/>
      <c r="X94" s="18">
        <f t="shared" si="29"/>
        <v>132</v>
      </c>
      <c r="Y94" s="12">
        <f t="shared" si="30"/>
        <v>1208</v>
      </c>
      <c r="Z94" s="18">
        <f t="shared" si="31"/>
        <v>1340</v>
      </c>
      <c r="AA94" s="18">
        <f t="shared" si="32"/>
        <v>16312</v>
      </c>
      <c r="AB94" s="12" t="s">
        <v>709</v>
      </c>
    </row>
    <row r="95" spans="1:28" s="19" customFormat="1" ht="35.1" customHeight="1">
      <c r="A95" s="12">
        <v>91</v>
      </c>
      <c r="B95" s="20" t="s">
        <v>160</v>
      </c>
      <c r="C95" s="20" t="s">
        <v>246</v>
      </c>
      <c r="D95" s="16" t="s">
        <v>567</v>
      </c>
      <c r="E95" s="9" t="s">
        <v>603</v>
      </c>
      <c r="F95" s="12"/>
      <c r="G95" s="12"/>
      <c r="H95" s="12">
        <v>31</v>
      </c>
      <c r="I95" s="30">
        <f>14+1</f>
        <v>15</v>
      </c>
      <c r="J95" s="12">
        <v>13000</v>
      </c>
      <c r="K95" s="12">
        <v>4050</v>
      </c>
      <c r="L95" s="18">
        <v>1125</v>
      </c>
      <c r="M95" s="12">
        <v>1125</v>
      </c>
      <c r="N95" s="12">
        <v>3500</v>
      </c>
      <c r="O95" s="18">
        <f t="shared" si="22"/>
        <v>22800</v>
      </c>
      <c r="P95" s="18">
        <f t="shared" si="23"/>
        <v>6290</v>
      </c>
      <c r="Q95" s="18">
        <f t="shared" si="24"/>
        <v>1960</v>
      </c>
      <c r="R95" s="18">
        <f t="shared" si="25"/>
        <v>544</v>
      </c>
      <c r="S95" s="18">
        <f t="shared" si="26"/>
        <v>544</v>
      </c>
      <c r="T95" s="18">
        <f t="shared" si="27"/>
        <v>1694</v>
      </c>
      <c r="U95" s="18">
        <f t="shared" si="28"/>
        <v>11032</v>
      </c>
      <c r="V95" s="18"/>
      <c r="W95" s="18"/>
      <c r="X95" s="18">
        <f t="shared" si="29"/>
        <v>83</v>
      </c>
      <c r="Y95" s="12">
        <f t="shared" si="30"/>
        <v>755</v>
      </c>
      <c r="Z95" s="18">
        <f t="shared" si="31"/>
        <v>838</v>
      </c>
      <c r="AA95" s="18">
        <f t="shared" si="32"/>
        <v>10194</v>
      </c>
      <c r="AB95" s="12" t="s">
        <v>706</v>
      </c>
    </row>
    <row r="96" spans="1:28" s="19" customFormat="1" ht="35.1" customHeight="1">
      <c r="A96" s="12">
        <v>92</v>
      </c>
      <c r="B96" s="20" t="s">
        <v>161</v>
      </c>
      <c r="C96" s="20" t="s">
        <v>166</v>
      </c>
      <c r="D96" s="16">
        <v>20141203491</v>
      </c>
      <c r="E96" s="9" t="s">
        <v>604</v>
      </c>
      <c r="F96" s="12"/>
      <c r="G96" s="12"/>
      <c r="H96" s="12">
        <v>31</v>
      </c>
      <c r="I96" s="12">
        <v>28</v>
      </c>
      <c r="J96" s="12">
        <v>13000</v>
      </c>
      <c r="K96" s="12">
        <v>4050</v>
      </c>
      <c r="L96" s="18">
        <v>1125</v>
      </c>
      <c r="M96" s="12">
        <v>1125</v>
      </c>
      <c r="N96" s="12">
        <v>3500</v>
      </c>
      <c r="O96" s="18">
        <f t="shared" si="22"/>
        <v>22800</v>
      </c>
      <c r="P96" s="18">
        <f t="shared" si="23"/>
        <v>11742</v>
      </c>
      <c r="Q96" s="18">
        <f t="shared" si="24"/>
        <v>3658</v>
      </c>
      <c r="R96" s="18">
        <f t="shared" si="25"/>
        <v>1016</v>
      </c>
      <c r="S96" s="18">
        <f t="shared" si="26"/>
        <v>1016</v>
      </c>
      <c r="T96" s="18">
        <f t="shared" si="27"/>
        <v>3161</v>
      </c>
      <c r="U96" s="18">
        <f t="shared" si="28"/>
        <v>20593</v>
      </c>
      <c r="V96" s="18"/>
      <c r="W96" s="18"/>
      <c r="X96" s="18">
        <f t="shared" si="29"/>
        <v>154</v>
      </c>
      <c r="Y96" s="12">
        <f t="shared" si="30"/>
        <v>1409</v>
      </c>
      <c r="Z96" s="18">
        <f t="shared" si="31"/>
        <v>1563</v>
      </c>
      <c r="AA96" s="18">
        <f t="shared" si="32"/>
        <v>19030</v>
      </c>
      <c r="AB96" s="12" t="s">
        <v>709</v>
      </c>
    </row>
    <row r="97" spans="1:28" s="19" customFormat="1" ht="35.1" customHeight="1">
      <c r="A97" s="12">
        <v>93</v>
      </c>
      <c r="B97" s="20" t="s">
        <v>162</v>
      </c>
      <c r="C97" s="20" t="s">
        <v>247</v>
      </c>
      <c r="D97" s="16">
        <v>697502010016262</v>
      </c>
      <c r="E97" s="9" t="s">
        <v>591</v>
      </c>
      <c r="F97" s="12"/>
      <c r="G97" s="12"/>
      <c r="H97" s="12">
        <v>31</v>
      </c>
      <c r="I97" s="12">
        <v>23</v>
      </c>
      <c r="J97" s="12">
        <v>13000</v>
      </c>
      <c r="K97" s="12">
        <v>4050</v>
      </c>
      <c r="L97" s="18">
        <v>1125</v>
      </c>
      <c r="M97" s="12">
        <v>1125</v>
      </c>
      <c r="N97" s="12">
        <v>3500</v>
      </c>
      <c r="O97" s="18">
        <f t="shared" si="22"/>
        <v>22800</v>
      </c>
      <c r="P97" s="18">
        <f t="shared" si="23"/>
        <v>9645</v>
      </c>
      <c r="Q97" s="18">
        <f t="shared" si="24"/>
        <v>3005</v>
      </c>
      <c r="R97" s="18">
        <f t="shared" si="25"/>
        <v>835</v>
      </c>
      <c r="S97" s="18">
        <f t="shared" si="26"/>
        <v>835</v>
      </c>
      <c r="T97" s="18">
        <f t="shared" si="27"/>
        <v>2597</v>
      </c>
      <c r="U97" s="18">
        <f t="shared" si="28"/>
        <v>16917</v>
      </c>
      <c r="V97" s="18"/>
      <c r="W97" s="18"/>
      <c r="X97" s="18">
        <f t="shared" si="29"/>
        <v>127</v>
      </c>
      <c r="Y97" s="12">
        <f t="shared" si="30"/>
        <v>1157</v>
      </c>
      <c r="Z97" s="18">
        <f t="shared" si="31"/>
        <v>1284</v>
      </c>
      <c r="AA97" s="18">
        <f t="shared" si="32"/>
        <v>15633</v>
      </c>
      <c r="AB97" s="12" t="s">
        <v>709</v>
      </c>
    </row>
    <row r="98" spans="1:28" s="19" customFormat="1" ht="35.1" customHeight="1">
      <c r="A98" s="12">
        <v>94</v>
      </c>
      <c r="B98" s="20" t="s">
        <v>163</v>
      </c>
      <c r="C98" s="20" t="s">
        <v>248</v>
      </c>
      <c r="D98" s="16" t="s">
        <v>568</v>
      </c>
      <c r="E98" s="9" t="s">
        <v>605</v>
      </c>
      <c r="F98" s="12"/>
      <c r="G98" s="12"/>
      <c r="H98" s="12">
        <v>31</v>
      </c>
      <c r="I98" s="12">
        <v>22</v>
      </c>
      <c r="J98" s="12">
        <v>13000</v>
      </c>
      <c r="K98" s="12">
        <v>4050</v>
      </c>
      <c r="L98" s="18">
        <v>1125</v>
      </c>
      <c r="M98" s="12">
        <v>1125</v>
      </c>
      <c r="N98" s="12">
        <v>3500</v>
      </c>
      <c r="O98" s="18">
        <f t="shared" si="22"/>
        <v>22800</v>
      </c>
      <c r="P98" s="18">
        <f t="shared" si="23"/>
        <v>9226</v>
      </c>
      <c r="Q98" s="18">
        <f t="shared" si="24"/>
        <v>2874</v>
      </c>
      <c r="R98" s="18">
        <f t="shared" si="25"/>
        <v>798</v>
      </c>
      <c r="S98" s="18">
        <f t="shared" si="26"/>
        <v>798</v>
      </c>
      <c r="T98" s="18">
        <f t="shared" si="27"/>
        <v>2484</v>
      </c>
      <c r="U98" s="18">
        <f t="shared" si="28"/>
        <v>16180</v>
      </c>
      <c r="V98" s="18"/>
      <c r="W98" s="18"/>
      <c r="X98" s="18">
        <f t="shared" si="29"/>
        <v>121</v>
      </c>
      <c r="Y98" s="12">
        <f t="shared" si="30"/>
        <v>1107</v>
      </c>
      <c r="Z98" s="18">
        <f t="shared" si="31"/>
        <v>1228</v>
      </c>
      <c r="AA98" s="18">
        <f t="shared" si="32"/>
        <v>14952</v>
      </c>
      <c r="AB98" s="12" t="s">
        <v>709</v>
      </c>
    </row>
    <row r="99" spans="1:28" s="19" customFormat="1" ht="35.1" customHeight="1">
      <c r="A99" s="12">
        <v>95</v>
      </c>
      <c r="B99" s="20" t="s">
        <v>492</v>
      </c>
      <c r="C99" s="20" t="s">
        <v>497</v>
      </c>
      <c r="D99" s="40" t="s">
        <v>719</v>
      </c>
      <c r="E99" s="9" t="s">
        <v>604</v>
      </c>
      <c r="F99" s="12"/>
      <c r="G99" s="12"/>
      <c r="H99" s="12">
        <v>31</v>
      </c>
      <c r="I99" s="12">
        <v>30</v>
      </c>
      <c r="J99" s="12">
        <v>13000</v>
      </c>
      <c r="K99" s="12">
        <v>4050</v>
      </c>
      <c r="L99" s="18">
        <v>1125</v>
      </c>
      <c r="M99" s="12">
        <v>1125</v>
      </c>
      <c r="N99" s="12">
        <v>3500</v>
      </c>
      <c r="O99" s="18">
        <f t="shared" si="22"/>
        <v>22800</v>
      </c>
      <c r="P99" s="18">
        <f t="shared" si="23"/>
        <v>12581</v>
      </c>
      <c r="Q99" s="18">
        <f t="shared" si="24"/>
        <v>3919</v>
      </c>
      <c r="R99" s="18">
        <f t="shared" si="25"/>
        <v>1089</v>
      </c>
      <c r="S99" s="18">
        <f t="shared" si="26"/>
        <v>1089</v>
      </c>
      <c r="T99" s="18">
        <f t="shared" si="27"/>
        <v>3387</v>
      </c>
      <c r="U99" s="18">
        <f t="shared" si="28"/>
        <v>22065</v>
      </c>
      <c r="V99" s="18"/>
      <c r="W99" s="18"/>
      <c r="X99" s="18">
        <f t="shared" si="29"/>
        <v>165</v>
      </c>
      <c r="Y99" s="12">
        <f t="shared" si="30"/>
        <v>1510</v>
      </c>
      <c r="Z99" s="18">
        <f t="shared" si="31"/>
        <v>1675</v>
      </c>
      <c r="AA99" s="18">
        <f t="shared" si="32"/>
        <v>20390</v>
      </c>
      <c r="AB99" s="12" t="s">
        <v>709</v>
      </c>
    </row>
    <row r="100" spans="1:28" s="19" customFormat="1" ht="35.1" customHeight="1">
      <c r="A100" s="12">
        <v>96</v>
      </c>
      <c r="B100" s="20" t="s">
        <v>493</v>
      </c>
      <c r="C100" s="20" t="s">
        <v>498</v>
      </c>
      <c r="D100" s="40" t="s">
        <v>720</v>
      </c>
      <c r="E100" s="9" t="s">
        <v>589</v>
      </c>
      <c r="F100" s="12"/>
      <c r="G100" s="12"/>
      <c r="H100" s="12">
        <v>31</v>
      </c>
      <c r="I100" s="12">
        <v>17</v>
      </c>
      <c r="J100" s="12">
        <v>13000</v>
      </c>
      <c r="K100" s="12">
        <v>4050</v>
      </c>
      <c r="L100" s="18">
        <v>1125</v>
      </c>
      <c r="M100" s="12">
        <v>1125</v>
      </c>
      <c r="N100" s="12">
        <v>3500</v>
      </c>
      <c r="O100" s="18">
        <f t="shared" si="22"/>
        <v>22800</v>
      </c>
      <c r="P100" s="18">
        <f t="shared" si="23"/>
        <v>7129</v>
      </c>
      <c r="Q100" s="18">
        <f t="shared" si="24"/>
        <v>2221</v>
      </c>
      <c r="R100" s="18">
        <f t="shared" si="25"/>
        <v>617</v>
      </c>
      <c r="S100" s="18">
        <f t="shared" si="26"/>
        <v>617</v>
      </c>
      <c r="T100" s="18">
        <f t="shared" si="27"/>
        <v>1919</v>
      </c>
      <c r="U100" s="18">
        <f t="shared" si="28"/>
        <v>12503</v>
      </c>
      <c r="V100" s="18"/>
      <c r="W100" s="18"/>
      <c r="X100" s="18">
        <f t="shared" si="29"/>
        <v>94</v>
      </c>
      <c r="Y100" s="12">
        <f t="shared" si="30"/>
        <v>855</v>
      </c>
      <c r="Z100" s="18">
        <f t="shared" si="31"/>
        <v>949</v>
      </c>
      <c r="AA100" s="18">
        <f t="shared" si="32"/>
        <v>11554</v>
      </c>
      <c r="AB100" s="12" t="s">
        <v>708</v>
      </c>
    </row>
    <row r="101" spans="1:28" s="19" customFormat="1" ht="35.1" customHeight="1">
      <c r="A101" s="12">
        <v>97</v>
      </c>
      <c r="B101" s="20" t="s">
        <v>494</v>
      </c>
      <c r="C101" s="20" t="s">
        <v>499</v>
      </c>
      <c r="D101" s="40" t="s">
        <v>721</v>
      </c>
      <c r="E101" s="9" t="s">
        <v>722</v>
      </c>
      <c r="F101" s="12"/>
      <c r="G101" s="12"/>
      <c r="H101" s="12">
        <v>31</v>
      </c>
      <c r="I101" s="12">
        <v>9</v>
      </c>
      <c r="J101" s="12">
        <v>13000</v>
      </c>
      <c r="K101" s="12">
        <v>4050</v>
      </c>
      <c r="L101" s="18">
        <v>1125</v>
      </c>
      <c r="M101" s="12">
        <v>1125</v>
      </c>
      <c r="N101" s="12">
        <v>3500</v>
      </c>
      <c r="O101" s="18">
        <f t="shared" ref="O101" si="33">SUM(J101:N101)</f>
        <v>22800</v>
      </c>
      <c r="P101" s="18">
        <f t="shared" si="23"/>
        <v>3774</v>
      </c>
      <c r="Q101" s="18">
        <f t="shared" si="24"/>
        <v>1176</v>
      </c>
      <c r="R101" s="18">
        <f t="shared" si="25"/>
        <v>327</v>
      </c>
      <c r="S101" s="18">
        <f t="shared" si="26"/>
        <v>327</v>
      </c>
      <c r="T101" s="18">
        <f t="shared" si="27"/>
        <v>1016</v>
      </c>
      <c r="U101" s="18">
        <f t="shared" ref="U101" si="34">SUM(P101:T101)</f>
        <v>6620</v>
      </c>
      <c r="V101" s="18"/>
      <c r="W101" s="18"/>
      <c r="X101" s="18">
        <f t="shared" si="29"/>
        <v>50</v>
      </c>
      <c r="Y101" s="12">
        <f t="shared" si="30"/>
        <v>453</v>
      </c>
      <c r="Z101" s="18">
        <f t="shared" ref="Z101" si="35">SUM(V101:Y101)</f>
        <v>503</v>
      </c>
      <c r="AA101" s="18">
        <f t="shared" ref="AA101" si="36">U101-Z101</f>
        <v>6117</v>
      </c>
      <c r="AB101" s="12" t="s">
        <v>709</v>
      </c>
    </row>
    <row r="102" spans="1:28" s="19" customFormat="1" ht="35.1" customHeight="1">
      <c r="A102" s="12"/>
      <c r="B102" s="20"/>
      <c r="C102" s="20"/>
      <c r="D102" s="16"/>
      <c r="E102" s="9"/>
      <c r="F102" s="12"/>
      <c r="G102" s="12"/>
      <c r="H102" s="31">
        <f t="shared" ref="H102:AA102" si="37">SUM(H5:H101)</f>
        <v>3007</v>
      </c>
      <c r="I102" s="31">
        <f t="shared" si="37"/>
        <v>2312</v>
      </c>
      <c r="J102" s="31">
        <f t="shared" si="37"/>
        <v>1261000</v>
      </c>
      <c r="K102" s="31">
        <f t="shared" si="37"/>
        <v>392850</v>
      </c>
      <c r="L102" s="31">
        <f t="shared" si="37"/>
        <v>109125</v>
      </c>
      <c r="M102" s="31">
        <f t="shared" si="37"/>
        <v>109125</v>
      </c>
      <c r="N102" s="31">
        <f t="shared" si="37"/>
        <v>339500</v>
      </c>
      <c r="O102" s="31">
        <f t="shared" si="37"/>
        <v>2211600</v>
      </c>
      <c r="P102" s="31">
        <f t="shared" si="37"/>
        <v>969551</v>
      </c>
      <c r="Q102" s="31">
        <f t="shared" si="37"/>
        <v>302049</v>
      </c>
      <c r="R102" s="31">
        <f t="shared" si="37"/>
        <v>83902</v>
      </c>
      <c r="S102" s="31">
        <f t="shared" si="37"/>
        <v>83902</v>
      </c>
      <c r="T102" s="31">
        <f t="shared" si="37"/>
        <v>261026</v>
      </c>
      <c r="U102" s="31">
        <f t="shared" si="37"/>
        <v>1700430</v>
      </c>
      <c r="V102" s="31">
        <f t="shared" si="37"/>
        <v>0</v>
      </c>
      <c r="W102" s="31">
        <f t="shared" si="37"/>
        <v>2400</v>
      </c>
      <c r="X102" s="31">
        <f t="shared" si="37"/>
        <v>12736</v>
      </c>
      <c r="Y102" s="31">
        <f t="shared" si="37"/>
        <v>116339</v>
      </c>
      <c r="Z102" s="31">
        <f t="shared" si="37"/>
        <v>131475</v>
      </c>
      <c r="AA102" s="31">
        <f t="shared" si="37"/>
        <v>1568955</v>
      </c>
      <c r="AB102" s="12"/>
    </row>
  </sheetData>
  <mergeCells count="5">
    <mergeCell ref="H1:J3"/>
    <mergeCell ref="K1:M3"/>
    <mergeCell ref="N1:AB1"/>
    <mergeCell ref="N2:AB2"/>
    <mergeCell ref="N3:AB3"/>
  </mergeCells>
  <conditionalFormatting sqref="D1:D1048576">
    <cfRule type="duplicateValues" dxfId="21" priority="7"/>
  </conditionalFormatting>
  <conditionalFormatting sqref="D99:D101">
    <cfRule type="duplicateValues" dxfId="20" priority="6"/>
  </conditionalFormatting>
  <conditionalFormatting sqref="D45">
    <cfRule type="duplicateValues" dxfId="19" priority="5"/>
  </conditionalFormatting>
  <conditionalFormatting sqref="D74">
    <cfRule type="containsBlanks" dxfId="18" priority="4">
      <formula>LEN(TRIM(D74))=0</formula>
    </cfRule>
  </conditionalFormatting>
  <conditionalFormatting sqref="D74">
    <cfRule type="duplicateValues" dxfId="17" priority="3"/>
  </conditionalFormatting>
  <conditionalFormatting sqref="D74">
    <cfRule type="duplicateValues" dxfId="16" priority="2"/>
  </conditionalFormatting>
  <conditionalFormatting sqref="D74">
    <cfRule type="duplicateValues" dxfId="15" priority="1"/>
  </conditionalFormatting>
  <hyperlinks>
    <hyperlink ref="X4" r:id="rId1"/>
    <hyperlink ref="Y4" r:id="rId2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B142"/>
  <sheetViews>
    <sheetView tabSelected="1" topLeftCell="I124" workbookViewId="0">
      <selection activeCell="AA132" sqref="AA132"/>
    </sheetView>
  </sheetViews>
  <sheetFormatPr defaultRowHeight="15.75"/>
  <cols>
    <col min="2" max="2" width="20" bestFit="1" customWidth="1"/>
    <col min="3" max="3" width="21" bestFit="1" customWidth="1"/>
    <col min="4" max="4" width="24" customWidth="1"/>
    <col min="5" max="5" width="15.75" customWidth="1"/>
    <col min="6" max="6" width="20.375" customWidth="1"/>
    <col min="7" max="22" width="9" customWidth="1"/>
    <col min="23" max="23" width="11.5" customWidth="1"/>
    <col min="24" max="24" width="12.5" customWidth="1"/>
    <col min="25" max="26" width="9" customWidth="1"/>
    <col min="27" max="27" width="10.875" customWidth="1"/>
    <col min="28" max="28" width="16.125" customWidth="1"/>
  </cols>
  <sheetData>
    <row r="1" spans="1:28" s="2" customFormat="1" ht="19.5" customHeight="1">
      <c r="A1" s="21" t="s">
        <v>19</v>
      </c>
      <c r="B1" s="22"/>
      <c r="C1" s="22"/>
      <c r="D1" s="22"/>
      <c r="E1" s="22"/>
      <c r="F1" s="22"/>
      <c r="G1" s="23"/>
      <c r="H1" s="42" t="s">
        <v>24</v>
      </c>
      <c r="I1" s="43"/>
      <c r="J1" s="44"/>
      <c r="K1" s="51" t="s">
        <v>486</v>
      </c>
      <c r="L1" s="52"/>
      <c r="M1" s="53"/>
      <c r="N1" s="60" t="s">
        <v>487</v>
      </c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2"/>
    </row>
    <row r="2" spans="1:28" s="2" customFormat="1" ht="27" customHeight="1">
      <c r="A2" s="24" t="s">
        <v>488</v>
      </c>
      <c r="B2" s="25"/>
      <c r="C2" s="25"/>
      <c r="D2" s="25"/>
      <c r="E2" s="25"/>
      <c r="F2" s="25"/>
      <c r="G2" s="26"/>
      <c r="H2" s="45"/>
      <c r="I2" s="46"/>
      <c r="J2" s="47"/>
      <c r="K2" s="54"/>
      <c r="L2" s="55"/>
      <c r="M2" s="56"/>
      <c r="N2" s="63" t="s">
        <v>21</v>
      </c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5"/>
    </row>
    <row r="3" spans="1:28" s="2" customFormat="1" ht="26.1" customHeight="1">
      <c r="A3" s="27" t="s">
        <v>22</v>
      </c>
      <c r="B3" s="28"/>
      <c r="C3" s="28"/>
      <c r="D3" s="28"/>
      <c r="E3" s="28"/>
      <c r="F3" s="28"/>
      <c r="G3" s="29"/>
      <c r="H3" s="48"/>
      <c r="I3" s="49"/>
      <c r="J3" s="50"/>
      <c r="K3" s="57"/>
      <c r="L3" s="58"/>
      <c r="M3" s="59"/>
      <c r="N3" s="60" t="s">
        <v>23</v>
      </c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  <c r="AA3" s="61"/>
      <c r="AB3" s="62"/>
    </row>
    <row r="4" spans="1:28" s="10" customFormat="1" ht="57" customHeight="1">
      <c r="A4" s="13" t="s">
        <v>0</v>
      </c>
      <c r="B4" s="13" t="s">
        <v>2</v>
      </c>
      <c r="C4" s="13" t="s">
        <v>1</v>
      </c>
      <c r="D4" s="13" t="s">
        <v>3</v>
      </c>
      <c r="E4" s="13" t="s">
        <v>478</v>
      </c>
      <c r="F4" s="13" t="s">
        <v>4</v>
      </c>
      <c r="G4" s="13" t="s">
        <v>5</v>
      </c>
      <c r="H4" s="13" t="s">
        <v>6</v>
      </c>
      <c r="I4" s="13" t="s">
        <v>67</v>
      </c>
      <c r="J4" s="13" t="s">
        <v>12</v>
      </c>
      <c r="K4" s="13" t="s">
        <v>7</v>
      </c>
      <c r="L4" s="13" t="s">
        <v>8</v>
      </c>
      <c r="M4" s="13" t="s">
        <v>9</v>
      </c>
      <c r="N4" s="13" t="s">
        <v>10</v>
      </c>
      <c r="O4" s="13" t="s">
        <v>11</v>
      </c>
      <c r="P4" s="13" t="s">
        <v>13</v>
      </c>
      <c r="Q4" s="13" t="s">
        <v>14</v>
      </c>
      <c r="R4" s="13" t="s">
        <v>15</v>
      </c>
      <c r="S4" s="13" t="s">
        <v>16</v>
      </c>
      <c r="T4" s="13" t="s">
        <v>68</v>
      </c>
      <c r="U4" s="13" t="s">
        <v>17</v>
      </c>
      <c r="V4" s="13" t="s">
        <v>18</v>
      </c>
      <c r="W4" s="13" t="s">
        <v>479</v>
      </c>
      <c r="X4" s="14" t="s">
        <v>35</v>
      </c>
      <c r="Y4" s="14" t="s">
        <v>36</v>
      </c>
      <c r="Z4" s="13" t="s">
        <v>69</v>
      </c>
      <c r="AA4" s="13" t="s">
        <v>70</v>
      </c>
      <c r="AB4" s="13" t="s">
        <v>40</v>
      </c>
    </row>
    <row r="5" spans="1:28" s="19" customFormat="1" ht="35.1" customHeight="1">
      <c r="A5" s="12">
        <v>1</v>
      </c>
      <c r="B5" s="32" t="s">
        <v>249</v>
      </c>
      <c r="C5" s="32" t="s">
        <v>509</v>
      </c>
      <c r="D5" s="16">
        <v>732201500129</v>
      </c>
      <c r="E5" s="9" t="s">
        <v>62</v>
      </c>
      <c r="F5" s="12"/>
      <c r="G5" s="12"/>
      <c r="H5" s="12">
        <v>31</v>
      </c>
      <c r="I5" s="12">
        <v>25</v>
      </c>
      <c r="J5" s="12">
        <v>13000</v>
      </c>
      <c r="K5" s="12">
        <v>4050</v>
      </c>
      <c r="L5" s="18">
        <v>1125</v>
      </c>
      <c r="M5" s="12">
        <v>1125</v>
      </c>
      <c r="N5" s="12">
        <v>3500</v>
      </c>
      <c r="O5" s="18">
        <f t="shared" ref="O5:O36" si="0">SUM(J5:N5)</f>
        <v>22800</v>
      </c>
      <c r="P5" s="18">
        <f t="shared" ref="P5:P36" si="1">ROUND(J5/H5*I5,0)</f>
        <v>10484</v>
      </c>
      <c r="Q5" s="18">
        <f t="shared" ref="Q5:Q36" si="2">ROUND(K5/H5*I5,0)</f>
        <v>3266</v>
      </c>
      <c r="R5" s="18">
        <f t="shared" ref="R5:R36" si="3">ROUND(L5/H5*I5,0)</f>
        <v>907</v>
      </c>
      <c r="S5" s="18">
        <f t="shared" ref="S5:S36" si="4">ROUND(M5/H5*I5,0)</f>
        <v>907</v>
      </c>
      <c r="T5" s="18">
        <f t="shared" ref="T5:T36" si="5">ROUND(N5/H5*I5,0)</f>
        <v>2823</v>
      </c>
      <c r="U5" s="18">
        <f t="shared" ref="U5:U36" si="6">SUM(P5:T5)</f>
        <v>18387</v>
      </c>
      <c r="V5" s="18"/>
      <c r="W5" s="18"/>
      <c r="X5" s="18">
        <f t="shared" ref="X5:X36" si="7">ROUND(U5*0.75%,0)</f>
        <v>138</v>
      </c>
      <c r="Y5" s="12">
        <f t="shared" ref="Y5:Y36" si="8">ROUND(P5*12%,0)</f>
        <v>1258</v>
      </c>
      <c r="Z5" s="18">
        <f t="shared" ref="Z5:Z36" si="9">SUM(V5:Y5)</f>
        <v>1396</v>
      </c>
      <c r="AA5" s="18">
        <f t="shared" ref="AA5:AA36" si="10">U5-Z5</f>
        <v>16991</v>
      </c>
      <c r="AB5" s="12" t="s">
        <v>708</v>
      </c>
    </row>
    <row r="6" spans="1:28" s="19" customFormat="1" ht="35.1" customHeight="1">
      <c r="A6" s="12">
        <v>2</v>
      </c>
      <c r="B6" s="32" t="s">
        <v>250</v>
      </c>
      <c r="C6" s="32" t="s">
        <v>378</v>
      </c>
      <c r="D6" s="16">
        <v>235501506101</v>
      </c>
      <c r="E6" s="9" t="s">
        <v>477</v>
      </c>
      <c r="F6" s="12"/>
      <c r="G6" s="12"/>
      <c r="H6" s="12">
        <v>31</v>
      </c>
      <c r="I6" s="12">
        <v>28</v>
      </c>
      <c r="J6" s="12">
        <v>13000</v>
      </c>
      <c r="K6" s="12">
        <v>4050</v>
      </c>
      <c r="L6" s="18">
        <v>1125</v>
      </c>
      <c r="M6" s="12">
        <v>1125</v>
      </c>
      <c r="N6" s="12">
        <v>3500</v>
      </c>
      <c r="O6" s="18">
        <f t="shared" si="0"/>
        <v>22800</v>
      </c>
      <c r="P6" s="18">
        <f t="shared" si="1"/>
        <v>11742</v>
      </c>
      <c r="Q6" s="18">
        <f t="shared" si="2"/>
        <v>3658</v>
      </c>
      <c r="R6" s="18">
        <f t="shared" si="3"/>
        <v>1016</v>
      </c>
      <c r="S6" s="18">
        <f t="shared" si="4"/>
        <v>1016</v>
      </c>
      <c r="T6" s="18">
        <f t="shared" si="5"/>
        <v>3161</v>
      </c>
      <c r="U6" s="18">
        <f t="shared" si="6"/>
        <v>20593</v>
      </c>
      <c r="V6" s="18"/>
      <c r="W6" s="18"/>
      <c r="X6" s="18">
        <f t="shared" si="7"/>
        <v>154</v>
      </c>
      <c r="Y6" s="12">
        <f t="shared" si="8"/>
        <v>1409</v>
      </c>
      <c r="Z6" s="18">
        <f t="shared" si="9"/>
        <v>1563</v>
      </c>
      <c r="AA6" s="18">
        <f t="shared" si="10"/>
        <v>19030</v>
      </c>
      <c r="AB6" s="12" t="s">
        <v>708</v>
      </c>
    </row>
    <row r="7" spans="1:28" s="19" customFormat="1" ht="35.1" customHeight="1">
      <c r="A7" s="12">
        <v>3</v>
      </c>
      <c r="B7" s="32" t="s">
        <v>251</v>
      </c>
      <c r="C7" s="32" t="s">
        <v>379</v>
      </c>
      <c r="D7" s="16">
        <v>235501506100</v>
      </c>
      <c r="E7" s="9" t="s">
        <v>477</v>
      </c>
      <c r="F7" s="12"/>
      <c r="G7" s="12"/>
      <c r="H7" s="12">
        <v>31</v>
      </c>
      <c r="I7" s="12">
        <v>20</v>
      </c>
      <c r="J7" s="12">
        <v>13000</v>
      </c>
      <c r="K7" s="12">
        <v>4050</v>
      </c>
      <c r="L7" s="18">
        <v>1125</v>
      </c>
      <c r="M7" s="12">
        <v>1125</v>
      </c>
      <c r="N7" s="12">
        <v>3500</v>
      </c>
      <c r="O7" s="18">
        <f t="shared" si="0"/>
        <v>22800</v>
      </c>
      <c r="P7" s="18">
        <f t="shared" si="1"/>
        <v>8387</v>
      </c>
      <c r="Q7" s="18">
        <f t="shared" si="2"/>
        <v>2613</v>
      </c>
      <c r="R7" s="18">
        <f t="shared" si="3"/>
        <v>726</v>
      </c>
      <c r="S7" s="18">
        <f t="shared" si="4"/>
        <v>726</v>
      </c>
      <c r="T7" s="18">
        <f t="shared" si="5"/>
        <v>2258</v>
      </c>
      <c r="U7" s="18">
        <f t="shared" si="6"/>
        <v>14710</v>
      </c>
      <c r="V7" s="18"/>
      <c r="W7" s="18"/>
      <c r="X7" s="18">
        <f t="shared" si="7"/>
        <v>110</v>
      </c>
      <c r="Y7" s="12">
        <f t="shared" si="8"/>
        <v>1006</v>
      </c>
      <c r="Z7" s="18">
        <f t="shared" si="9"/>
        <v>1116</v>
      </c>
      <c r="AA7" s="18">
        <f t="shared" si="10"/>
        <v>13594</v>
      </c>
      <c r="AB7" s="12" t="s">
        <v>708</v>
      </c>
    </row>
    <row r="8" spans="1:28" s="19" customFormat="1" ht="35.1" customHeight="1">
      <c r="A8" s="12">
        <v>4</v>
      </c>
      <c r="B8" s="32" t="s">
        <v>252</v>
      </c>
      <c r="C8" s="32" t="s">
        <v>381</v>
      </c>
      <c r="D8" s="16">
        <v>235501505983</v>
      </c>
      <c r="E8" s="9">
        <v>0</v>
      </c>
      <c r="F8" s="12"/>
      <c r="G8" s="12"/>
      <c r="H8" s="12">
        <v>31</v>
      </c>
      <c r="I8" s="12">
        <v>20</v>
      </c>
      <c r="J8" s="12">
        <v>13000</v>
      </c>
      <c r="K8" s="12">
        <v>4050</v>
      </c>
      <c r="L8" s="18">
        <v>1125</v>
      </c>
      <c r="M8" s="12">
        <v>1125</v>
      </c>
      <c r="N8" s="12">
        <v>3500</v>
      </c>
      <c r="O8" s="18">
        <f t="shared" si="0"/>
        <v>22800</v>
      </c>
      <c r="P8" s="18">
        <f t="shared" si="1"/>
        <v>8387</v>
      </c>
      <c r="Q8" s="18">
        <f t="shared" si="2"/>
        <v>2613</v>
      </c>
      <c r="R8" s="18">
        <f t="shared" si="3"/>
        <v>726</v>
      </c>
      <c r="S8" s="18">
        <f t="shared" si="4"/>
        <v>726</v>
      </c>
      <c r="T8" s="18">
        <f t="shared" si="5"/>
        <v>2258</v>
      </c>
      <c r="U8" s="18">
        <f t="shared" si="6"/>
        <v>14710</v>
      </c>
      <c r="V8" s="18"/>
      <c r="W8" s="18"/>
      <c r="X8" s="18">
        <f t="shared" si="7"/>
        <v>110</v>
      </c>
      <c r="Y8" s="12">
        <f t="shared" si="8"/>
        <v>1006</v>
      </c>
      <c r="Z8" s="18">
        <f t="shared" si="9"/>
        <v>1116</v>
      </c>
      <c r="AA8" s="18">
        <f t="shared" si="10"/>
        <v>13594</v>
      </c>
      <c r="AB8" s="35" t="s">
        <v>706</v>
      </c>
    </row>
    <row r="9" spans="1:28" s="19" customFormat="1" ht="35.1" customHeight="1">
      <c r="A9" s="12">
        <v>5</v>
      </c>
      <c r="B9" s="32" t="s">
        <v>253</v>
      </c>
      <c r="C9" s="32" t="s">
        <v>382</v>
      </c>
      <c r="D9" s="16">
        <v>732201500449</v>
      </c>
      <c r="E9" s="9">
        <v>0</v>
      </c>
      <c r="F9" s="12"/>
      <c r="G9" s="12"/>
      <c r="H9" s="12">
        <v>31</v>
      </c>
      <c r="I9" s="12">
        <v>18</v>
      </c>
      <c r="J9" s="12">
        <v>13000</v>
      </c>
      <c r="K9" s="12">
        <v>4050</v>
      </c>
      <c r="L9" s="18">
        <v>1125</v>
      </c>
      <c r="M9" s="12">
        <v>1125</v>
      </c>
      <c r="N9" s="12">
        <v>3500</v>
      </c>
      <c r="O9" s="18">
        <f t="shared" si="0"/>
        <v>22800</v>
      </c>
      <c r="P9" s="18">
        <f t="shared" si="1"/>
        <v>7548</v>
      </c>
      <c r="Q9" s="18">
        <f t="shared" si="2"/>
        <v>2352</v>
      </c>
      <c r="R9" s="18">
        <f t="shared" si="3"/>
        <v>653</v>
      </c>
      <c r="S9" s="18">
        <f t="shared" si="4"/>
        <v>653</v>
      </c>
      <c r="T9" s="18">
        <f t="shared" si="5"/>
        <v>2032</v>
      </c>
      <c r="U9" s="18">
        <f t="shared" si="6"/>
        <v>13238</v>
      </c>
      <c r="V9" s="18"/>
      <c r="W9" s="18"/>
      <c r="X9" s="18">
        <f t="shared" si="7"/>
        <v>99</v>
      </c>
      <c r="Y9" s="12">
        <f t="shared" si="8"/>
        <v>906</v>
      </c>
      <c r="Z9" s="18">
        <f t="shared" si="9"/>
        <v>1005</v>
      </c>
      <c r="AA9" s="18">
        <f t="shared" si="10"/>
        <v>12233</v>
      </c>
      <c r="AB9" s="35" t="s">
        <v>706</v>
      </c>
    </row>
    <row r="10" spans="1:28" s="19" customFormat="1" ht="35.1" customHeight="1">
      <c r="A10" s="12">
        <v>6</v>
      </c>
      <c r="B10" s="32" t="s">
        <v>254</v>
      </c>
      <c r="C10" s="32" t="s">
        <v>383</v>
      </c>
      <c r="D10" s="16">
        <v>235501506089</v>
      </c>
      <c r="E10" s="9">
        <v>0</v>
      </c>
      <c r="F10" s="12"/>
      <c r="G10" s="12"/>
      <c r="H10" s="12">
        <v>31</v>
      </c>
      <c r="I10" s="12">
        <v>29</v>
      </c>
      <c r="J10" s="12">
        <v>13000</v>
      </c>
      <c r="K10" s="12">
        <v>4050</v>
      </c>
      <c r="L10" s="18">
        <v>1125</v>
      </c>
      <c r="M10" s="12">
        <v>1125</v>
      </c>
      <c r="N10" s="12">
        <v>3500</v>
      </c>
      <c r="O10" s="18">
        <f t="shared" si="0"/>
        <v>22800</v>
      </c>
      <c r="P10" s="18">
        <f t="shared" si="1"/>
        <v>12161</v>
      </c>
      <c r="Q10" s="18">
        <f t="shared" si="2"/>
        <v>3789</v>
      </c>
      <c r="R10" s="18">
        <f t="shared" si="3"/>
        <v>1052</v>
      </c>
      <c r="S10" s="18">
        <f t="shared" si="4"/>
        <v>1052</v>
      </c>
      <c r="T10" s="18">
        <f t="shared" si="5"/>
        <v>3274</v>
      </c>
      <c r="U10" s="18">
        <f t="shared" si="6"/>
        <v>21328</v>
      </c>
      <c r="V10" s="18"/>
      <c r="W10" s="18"/>
      <c r="X10" s="18">
        <f t="shared" si="7"/>
        <v>160</v>
      </c>
      <c r="Y10" s="12">
        <f t="shared" si="8"/>
        <v>1459</v>
      </c>
      <c r="Z10" s="18">
        <f t="shared" si="9"/>
        <v>1619</v>
      </c>
      <c r="AA10" s="18">
        <f t="shared" si="10"/>
        <v>19709</v>
      </c>
      <c r="AB10" s="35" t="s">
        <v>706</v>
      </c>
    </row>
    <row r="11" spans="1:28" s="19" customFormat="1" ht="35.1" customHeight="1">
      <c r="A11" s="12">
        <v>7</v>
      </c>
      <c r="B11" s="32" t="s">
        <v>255</v>
      </c>
      <c r="C11" s="32" t="s">
        <v>384</v>
      </c>
      <c r="D11" s="16">
        <v>235501505400</v>
      </c>
      <c r="E11" s="9">
        <v>0</v>
      </c>
      <c r="F11" s="12"/>
      <c r="G11" s="12"/>
      <c r="H11" s="12">
        <v>31</v>
      </c>
      <c r="I11" s="12">
        <v>25</v>
      </c>
      <c r="J11" s="12">
        <v>13000</v>
      </c>
      <c r="K11" s="12">
        <v>4050</v>
      </c>
      <c r="L11" s="18">
        <v>1125</v>
      </c>
      <c r="M11" s="12">
        <v>1125</v>
      </c>
      <c r="N11" s="12">
        <v>3500</v>
      </c>
      <c r="O11" s="18">
        <f t="shared" si="0"/>
        <v>22800</v>
      </c>
      <c r="P11" s="18">
        <f t="shared" si="1"/>
        <v>10484</v>
      </c>
      <c r="Q11" s="18">
        <f t="shared" si="2"/>
        <v>3266</v>
      </c>
      <c r="R11" s="18">
        <f t="shared" si="3"/>
        <v>907</v>
      </c>
      <c r="S11" s="18">
        <f t="shared" si="4"/>
        <v>907</v>
      </c>
      <c r="T11" s="18">
        <f t="shared" si="5"/>
        <v>2823</v>
      </c>
      <c r="U11" s="18">
        <f t="shared" si="6"/>
        <v>18387</v>
      </c>
      <c r="V11" s="18"/>
      <c r="W11" s="18"/>
      <c r="X11" s="18">
        <f t="shared" si="7"/>
        <v>138</v>
      </c>
      <c r="Y11" s="12">
        <f t="shared" si="8"/>
        <v>1258</v>
      </c>
      <c r="Z11" s="18">
        <f t="shared" si="9"/>
        <v>1396</v>
      </c>
      <c r="AA11" s="18">
        <f t="shared" si="10"/>
        <v>16991</v>
      </c>
      <c r="AB11" s="35" t="s">
        <v>706</v>
      </c>
    </row>
    <row r="12" spans="1:28" s="19" customFormat="1" ht="35.1" customHeight="1">
      <c r="A12" s="12">
        <v>8</v>
      </c>
      <c r="B12" s="32" t="s">
        <v>256</v>
      </c>
      <c r="C12" s="32" t="s">
        <v>385</v>
      </c>
      <c r="D12" s="16">
        <v>337401503978</v>
      </c>
      <c r="E12" s="9">
        <v>0</v>
      </c>
      <c r="F12" s="12"/>
      <c r="G12" s="12"/>
      <c r="H12" s="12">
        <v>31</v>
      </c>
      <c r="I12" s="12">
        <v>20</v>
      </c>
      <c r="J12" s="12">
        <v>13000</v>
      </c>
      <c r="K12" s="12">
        <v>4050</v>
      </c>
      <c r="L12" s="18">
        <v>1125</v>
      </c>
      <c r="M12" s="12">
        <v>1125</v>
      </c>
      <c r="N12" s="12">
        <v>3500</v>
      </c>
      <c r="O12" s="18">
        <f t="shared" si="0"/>
        <v>22800</v>
      </c>
      <c r="P12" s="18">
        <f t="shared" si="1"/>
        <v>8387</v>
      </c>
      <c r="Q12" s="18">
        <f t="shared" si="2"/>
        <v>2613</v>
      </c>
      <c r="R12" s="18">
        <f t="shared" si="3"/>
        <v>726</v>
      </c>
      <c r="S12" s="18">
        <f t="shared" si="4"/>
        <v>726</v>
      </c>
      <c r="T12" s="18">
        <f t="shared" si="5"/>
        <v>2258</v>
      </c>
      <c r="U12" s="18">
        <f t="shared" si="6"/>
        <v>14710</v>
      </c>
      <c r="V12" s="18"/>
      <c r="W12" s="18"/>
      <c r="X12" s="18">
        <f t="shared" si="7"/>
        <v>110</v>
      </c>
      <c r="Y12" s="12">
        <f t="shared" si="8"/>
        <v>1006</v>
      </c>
      <c r="Z12" s="18">
        <f t="shared" si="9"/>
        <v>1116</v>
      </c>
      <c r="AA12" s="18">
        <f t="shared" si="10"/>
        <v>13594</v>
      </c>
      <c r="AB12" s="35" t="s">
        <v>706</v>
      </c>
    </row>
    <row r="13" spans="1:28" s="19" customFormat="1" ht="35.1" customHeight="1">
      <c r="A13" s="12">
        <v>9</v>
      </c>
      <c r="B13" s="32" t="s">
        <v>257</v>
      </c>
      <c r="C13" s="32" t="s">
        <v>386</v>
      </c>
      <c r="D13" s="16">
        <v>235501505403</v>
      </c>
      <c r="E13" s="9" t="s">
        <v>477</v>
      </c>
      <c r="F13" s="12"/>
      <c r="G13" s="12"/>
      <c r="H13" s="12">
        <v>31</v>
      </c>
      <c r="I13" s="12">
        <v>26</v>
      </c>
      <c r="J13" s="12">
        <v>13000</v>
      </c>
      <c r="K13" s="12">
        <v>4050</v>
      </c>
      <c r="L13" s="18">
        <v>1125</v>
      </c>
      <c r="M13" s="12">
        <v>1125</v>
      </c>
      <c r="N13" s="12">
        <v>3500</v>
      </c>
      <c r="O13" s="18">
        <f t="shared" si="0"/>
        <v>22800</v>
      </c>
      <c r="P13" s="18">
        <f t="shared" si="1"/>
        <v>10903</v>
      </c>
      <c r="Q13" s="18">
        <f t="shared" si="2"/>
        <v>3397</v>
      </c>
      <c r="R13" s="18">
        <f t="shared" si="3"/>
        <v>944</v>
      </c>
      <c r="S13" s="18">
        <f t="shared" si="4"/>
        <v>944</v>
      </c>
      <c r="T13" s="18">
        <f t="shared" si="5"/>
        <v>2935</v>
      </c>
      <c r="U13" s="18">
        <f t="shared" si="6"/>
        <v>19123</v>
      </c>
      <c r="V13" s="18"/>
      <c r="W13" s="18"/>
      <c r="X13" s="18">
        <f t="shared" si="7"/>
        <v>143</v>
      </c>
      <c r="Y13" s="12">
        <f t="shared" si="8"/>
        <v>1308</v>
      </c>
      <c r="Z13" s="18">
        <f t="shared" si="9"/>
        <v>1451</v>
      </c>
      <c r="AA13" s="18">
        <f t="shared" si="10"/>
        <v>17672</v>
      </c>
      <c r="AB13" s="35" t="s">
        <v>706</v>
      </c>
    </row>
    <row r="14" spans="1:28" s="19" customFormat="1" ht="35.1" customHeight="1">
      <c r="A14" s="12">
        <v>10</v>
      </c>
      <c r="B14" s="32" t="s">
        <v>258</v>
      </c>
      <c r="C14" s="32" t="s">
        <v>387</v>
      </c>
      <c r="D14" s="16">
        <v>235501505984</v>
      </c>
      <c r="E14" s="9">
        <v>0</v>
      </c>
      <c r="F14" s="12"/>
      <c r="G14" s="12"/>
      <c r="H14" s="12">
        <v>31</v>
      </c>
      <c r="I14" s="12">
        <v>30</v>
      </c>
      <c r="J14" s="12">
        <v>13000</v>
      </c>
      <c r="K14" s="12">
        <v>4050</v>
      </c>
      <c r="L14" s="18">
        <v>1125</v>
      </c>
      <c r="M14" s="12">
        <v>1125</v>
      </c>
      <c r="N14" s="12">
        <v>3500</v>
      </c>
      <c r="O14" s="18">
        <f t="shared" si="0"/>
        <v>22800</v>
      </c>
      <c r="P14" s="18">
        <f t="shared" si="1"/>
        <v>12581</v>
      </c>
      <c r="Q14" s="18">
        <f t="shared" si="2"/>
        <v>3919</v>
      </c>
      <c r="R14" s="18">
        <f t="shared" si="3"/>
        <v>1089</v>
      </c>
      <c r="S14" s="18">
        <f t="shared" si="4"/>
        <v>1089</v>
      </c>
      <c r="T14" s="18">
        <f t="shared" si="5"/>
        <v>3387</v>
      </c>
      <c r="U14" s="18">
        <f t="shared" si="6"/>
        <v>22065</v>
      </c>
      <c r="V14" s="18"/>
      <c r="W14" s="18"/>
      <c r="X14" s="18">
        <f t="shared" si="7"/>
        <v>165</v>
      </c>
      <c r="Y14" s="12">
        <f t="shared" si="8"/>
        <v>1510</v>
      </c>
      <c r="Z14" s="18">
        <f t="shared" si="9"/>
        <v>1675</v>
      </c>
      <c r="AA14" s="18">
        <f t="shared" si="10"/>
        <v>20390</v>
      </c>
      <c r="AB14" s="35" t="s">
        <v>706</v>
      </c>
    </row>
    <row r="15" spans="1:28" s="19" customFormat="1" ht="35.1" customHeight="1">
      <c r="A15" s="12">
        <v>11</v>
      </c>
      <c r="B15" s="32" t="s">
        <v>259</v>
      </c>
      <c r="C15" s="32" t="s">
        <v>388</v>
      </c>
      <c r="D15" s="16">
        <v>732201500413</v>
      </c>
      <c r="E15" s="9" t="s">
        <v>62</v>
      </c>
      <c r="F15" s="12"/>
      <c r="G15" s="12"/>
      <c r="H15" s="12">
        <v>31</v>
      </c>
      <c r="I15" s="12">
        <v>30</v>
      </c>
      <c r="J15" s="12">
        <v>13000</v>
      </c>
      <c r="K15" s="12">
        <v>4050</v>
      </c>
      <c r="L15" s="18">
        <v>1125</v>
      </c>
      <c r="M15" s="12">
        <v>1125</v>
      </c>
      <c r="N15" s="12">
        <v>3500</v>
      </c>
      <c r="O15" s="18">
        <f t="shared" si="0"/>
        <v>22800</v>
      </c>
      <c r="P15" s="18">
        <f t="shared" si="1"/>
        <v>12581</v>
      </c>
      <c r="Q15" s="18">
        <f t="shared" si="2"/>
        <v>3919</v>
      </c>
      <c r="R15" s="18">
        <f t="shared" si="3"/>
        <v>1089</v>
      </c>
      <c r="S15" s="18">
        <f t="shared" si="4"/>
        <v>1089</v>
      </c>
      <c r="T15" s="18">
        <f t="shared" si="5"/>
        <v>3387</v>
      </c>
      <c r="U15" s="18">
        <f t="shared" si="6"/>
        <v>22065</v>
      </c>
      <c r="V15" s="18"/>
      <c r="W15" s="18"/>
      <c r="X15" s="18">
        <f t="shared" si="7"/>
        <v>165</v>
      </c>
      <c r="Y15" s="12">
        <f t="shared" si="8"/>
        <v>1510</v>
      </c>
      <c r="Z15" s="18">
        <f t="shared" si="9"/>
        <v>1675</v>
      </c>
      <c r="AA15" s="18">
        <f t="shared" si="10"/>
        <v>20390</v>
      </c>
      <c r="AB15" s="12" t="s">
        <v>708</v>
      </c>
    </row>
    <row r="16" spans="1:28" s="19" customFormat="1" ht="35.1" customHeight="1">
      <c r="A16" s="12">
        <v>12</v>
      </c>
      <c r="B16" s="32" t="s">
        <v>260</v>
      </c>
      <c r="C16" s="32" t="s">
        <v>389</v>
      </c>
      <c r="D16" s="16">
        <v>235501506106</v>
      </c>
      <c r="E16" s="9">
        <v>0</v>
      </c>
      <c r="F16" s="12"/>
      <c r="G16" s="12"/>
      <c r="H16" s="12">
        <v>31</v>
      </c>
      <c r="I16" s="12">
        <v>27</v>
      </c>
      <c r="J16" s="12">
        <v>13000</v>
      </c>
      <c r="K16" s="12">
        <v>4050</v>
      </c>
      <c r="L16" s="18">
        <v>1125</v>
      </c>
      <c r="M16" s="12">
        <v>1125</v>
      </c>
      <c r="N16" s="12">
        <v>3500</v>
      </c>
      <c r="O16" s="18">
        <f t="shared" si="0"/>
        <v>22800</v>
      </c>
      <c r="P16" s="18">
        <f t="shared" si="1"/>
        <v>11323</v>
      </c>
      <c r="Q16" s="18">
        <f t="shared" si="2"/>
        <v>3527</v>
      </c>
      <c r="R16" s="18">
        <f t="shared" si="3"/>
        <v>980</v>
      </c>
      <c r="S16" s="18">
        <f t="shared" si="4"/>
        <v>980</v>
      </c>
      <c r="T16" s="18">
        <f t="shared" si="5"/>
        <v>3048</v>
      </c>
      <c r="U16" s="18">
        <f t="shared" si="6"/>
        <v>19858</v>
      </c>
      <c r="V16" s="18"/>
      <c r="W16" s="18"/>
      <c r="X16" s="18">
        <f t="shared" si="7"/>
        <v>149</v>
      </c>
      <c r="Y16" s="12">
        <f t="shared" si="8"/>
        <v>1359</v>
      </c>
      <c r="Z16" s="18">
        <f t="shared" si="9"/>
        <v>1508</v>
      </c>
      <c r="AA16" s="18">
        <f t="shared" si="10"/>
        <v>18350</v>
      </c>
      <c r="AB16" s="12" t="s">
        <v>708</v>
      </c>
    </row>
    <row r="17" spans="1:28" s="19" customFormat="1" ht="35.1" customHeight="1">
      <c r="A17" s="12">
        <v>13</v>
      </c>
      <c r="B17" s="32" t="s">
        <v>261</v>
      </c>
      <c r="C17" s="32" t="s">
        <v>390</v>
      </c>
      <c r="D17" s="16">
        <v>235501506126</v>
      </c>
      <c r="E17" s="9">
        <v>0</v>
      </c>
      <c r="F17" s="12"/>
      <c r="G17" s="12"/>
      <c r="H17" s="12">
        <v>31</v>
      </c>
      <c r="I17" s="12">
        <v>25</v>
      </c>
      <c r="J17" s="12">
        <v>13000</v>
      </c>
      <c r="K17" s="12">
        <v>4050</v>
      </c>
      <c r="L17" s="18">
        <v>1125</v>
      </c>
      <c r="M17" s="12">
        <v>1125</v>
      </c>
      <c r="N17" s="12">
        <v>3500</v>
      </c>
      <c r="O17" s="18">
        <f t="shared" si="0"/>
        <v>22800</v>
      </c>
      <c r="P17" s="18">
        <f t="shared" si="1"/>
        <v>10484</v>
      </c>
      <c r="Q17" s="18">
        <f t="shared" si="2"/>
        <v>3266</v>
      </c>
      <c r="R17" s="18">
        <f t="shared" si="3"/>
        <v>907</v>
      </c>
      <c r="S17" s="18">
        <f t="shared" si="4"/>
        <v>907</v>
      </c>
      <c r="T17" s="18">
        <f t="shared" si="5"/>
        <v>2823</v>
      </c>
      <c r="U17" s="18">
        <f t="shared" si="6"/>
        <v>18387</v>
      </c>
      <c r="V17" s="18"/>
      <c r="W17" s="18"/>
      <c r="X17" s="18">
        <f t="shared" si="7"/>
        <v>138</v>
      </c>
      <c r="Y17" s="12">
        <f t="shared" si="8"/>
        <v>1258</v>
      </c>
      <c r="Z17" s="18">
        <f t="shared" si="9"/>
        <v>1396</v>
      </c>
      <c r="AA17" s="18">
        <f t="shared" si="10"/>
        <v>16991</v>
      </c>
      <c r="AB17" s="12" t="s">
        <v>708</v>
      </c>
    </row>
    <row r="18" spans="1:28" s="19" customFormat="1" ht="35.1" customHeight="1">
      <c r="A18" s="12">
        <v>14</v>
      </c>
      <c r="B18" s="32" t="s">
        <v>262</v>
      </c>
      <c r="C18" s="32" t="s">
        <v>391</v>
      </c>
      <c r="D18" s="16">
        <v>235501505996</v>
      </c>
      <c r="E18" s="9">
        <v>0</v>
      </c>
      <c r="F18" s="12"/>
      <c r="G18" s="12"/>
      <c r="H18" s="12">
        <v>31</v>
      </c>
      <c r="I18" s="12">
        <v>29</v>
      </c>
      <c r="J18" s="12">
        <v>13000</v>
      </c>
      <c r="K18" s="12">
        <v>4050</v>
      </c>
      <c r="L18" s="18">
        <v>1125</v>
      </c>
      <c r="M18" s="12">
        <v>1125</v>
      </c>
      <c r="N18" s="12">
        <v>3500</v>
      </c>
      <c r="O18" s="18">
        <f t="shared" si="0"/>
        <v>22800</v>
      </c>
      <c r="P18" s="18">
        <f t="shared" si="1"/>
        <v>12161</v>
      </c>
      <c r="Q18" s="18">
        <f t="shared" si="2"/>
        <v>3789</v>
      </c>
      <c r="R18" s="18">
        <f t="shared" si="3"/>
        <v>1052</v>
      </c>
      <c r="S18" s="18">
        <f t="shared" si="4"/>
        <v>1052</v>
      </c>
      <c r="T18" s="18">
        <f t="shared" si="5"/>
        <v>3274</v>
      </c>
      <c r="U18" s="18">
        <f t="shared" si="6"/>
        <v>21328</v>
      </c>
      <c r="V18" s="18"/>
      <c r="W18" s="18"/>
      <c r="X18" s="18">
        <f t="shared" si="7"/>
        <v>160</v>
      </c>
      <c r="Y18" s="12">
        <f t="shared" si="8"/>
        <v>1459</v>
      </c>
      <c r="Z18" s="18">
        <f t="shared" si="9"/>
        <v>1619</v>
      </c>
      <c r="AA18" s="18">
        <f t="shared" si="10"/>
        <v>19709</v>
      </c>
      <c r="AB18" s="12" t="s">
        <v>708</v>
      </c>
    </row>
    <row r="19" spans="1:28" s="19" customFormat="1" ht="35.1" customHeight="1">
      <c r="A19" s="12">
        <v>15</v>
      </c>
      <c r="B19" s="32" t="s">
        <v>263</v>
      </c>
      <c r="C19" s="32" t="s">
        <v>392</v>
      </c>
      <c r="D19" s="16">
        <v>235501506091</v>
      </c>
      <c r="E19" s="9">
        <v>0</v>
      </c>
      <c r="F19" s="12"/>
      <c r="G19" s="12"/>
      <c r="H19" s="12">
        <v>31</v>
      </c>
      <c r="I19" s="12">
        <v>32</v>
      </c>
      <c r="J19" s="12">
        <v>13000</v>
      </c>
      <c r="K19" s="12">
        <v>4050</v>
      </c>
      <c r="L19" s="18">
        <v>1125</v>
      </c>
      <c r="M19" s="12">
        <v>1125</v>
      </c>
      <c r="N19" s="12">
        <v>3500</v>
      </c>
      <c r="O19" s="18">
        <f t="shared" si="0"/>
        <v>22800</v>
      </c>
      <c r="P19" s="18">
        <f t="shared" si="1"/>
        <v>13419</v>
      </c>
      <c r="Q19" s="18">
        <f t="shared" si="2"/>
        <v>4181</v>
      </c>
      <c r="R19" s="18">
        <f t="shared" si="3"/>
        <v>1161</v>
      </c>
      <c r="S19" s="18">
        <f t="shared" si="4"/>
        <v>1161</v>
      </c>
      <c r="T19" s="18">
        <f t="shared" si="5"/>
        <v>3613</v>
      </c>
      <c r="U19" s="18">
        <f t="shared" si="6"/>
        <v>23535</v>
      </c>
      <c r="V19" s="18"/>
      <c r="W19" s="18"/>
      <c r="X19" s="18">
        <f t="shared" si="7"/>
        <v>177</v>
      </c>
      <c r="Y19" s="12">
        <f t="shared" si="8"/>
        <v>1610</v>
      </c>
      <c r="Z19" s="18">
        <f t="shared" si="9"/>
        <v>1787</v>
      </c>
      <c r="AA19" s="18">
        <f t="shared" si="10"/>
        <v>21748</v>
      </c>
      <c r="AB19" s="12" t="s">
        <v>708</v>
      </c>
    </row>
    <row r="20" spans="1:28" s="19" customFormat="1" ht="35.1" customHeight="1">
      <c r="A20" s="12">
        <v>16</v>
      </c>
      <c r="B20" s="32" t="s">
        <v>264</v>
      </c>
      <c r="C20" s="32" t="s">
        <v>383</v>
      </c>
      <c r="D20" s="16">
        <v>732201500426</v>
      </c>
      <c r="E20" s="9">
        <v>0</v>
      </c>
      <c r="F20" s="12"/>
      <c r="G20" s="12"/>
      <c r="H20" s="12">
        <v>31</v>
      </c>
      <c r="I20" s="12">
        <v>21</v>
      </c>
      <c r="J20" s="12">
        <v>13000</v>
      </c>
      <c r="K20" s="12">
        <v>4050</v>
      </c>
      <c r="L20" s="18">
        <v>1125</v>
      </c>
      <c r="M20" s="12">
        <v>1125</v>
      </c>
      <c r="N20" s="12">
        <v>3500</v>
      </c>
      <c r="O20" s="18">
        <f t="shared" si="0"/>
        <v>22800</v>
      </c>
      <c r="P20" s="18">
        <f t="shared" si="1"/>
        <v>8806</v>
      </c>
      <c r="Q20" s="18">
        <f t="shared" si="2"/>
        <v>2744</v>
      </c>
      <c r="R20" s="18">
        <f t="shared" si="3"/>
        <v>762</v>
      </c>
      <c r="S20" s="18">
        <f t="shared" si="4"/>
        <v>762</v>
      </c>
      <c r="T20" s="18">
        <f t="shared" si="5"/>
        <v>2371</v>
      </c>
      <c r="U20" s="18">
        <f t="shared" si="6"/>
        <v>15445</v>
      </c>
      <c r="V20" s="18"/>
      <c r="W20" s="18"/>
      <c r="X20" s="18">
        <f t="shared" si="7"/>
        <v>116</v>
      </c>
      <c r="Y20" s="12">
        <f t="shared" si="8"/>
        <v>1057</v>
      </c>
      <c r="Z20" s="18">
        <f t="shared" si="9"/>
        <v>1173</v>
      </c>
      <c r="AA20" s="18">
        <f t="shared" si="10"/>
        <v>14272</v>
      </c>
      <c r="AB20" s="12" t="s">
        <v>708</v>
      </c>
    </row>
    <row r="21" spans="1:28" s="19" customFormat="1" ht="35.1" customHeight="1">
      <c r="A21" s="12">
        <v>17</v>
      </c>
      <c r="B21" s="32" t="s">
        <v>265</v>
      </c>
      <c r="C21" s="32" t="s">
        <v>393</v>
      </c>
      <c r="D21" s="16">
        <v>337401504127</v>
      </c>
      <c r="E21" s="9">
        <v>0</v>
      </c>
      <c r="F21" s="12"/>
      <c r="G21" s="12"/>
      <c r="H21" s="12">
        <v>31</v>
      </c>
      <c r="I21" s="12">
        <v>22</v>
      </c>
      <c r="J21" s="12">
        <v>13000</v>
      </c>
      <c r="K21" s="12">
        <v>4050</v>
      </c>
      <c r="L21" s="18">
        <v>1125</v>
      </c>
      <c r="M21" s="12">
        <v>1125</v>
      </c>
      <c r="N21" s="12">
        <v>3500</v>
      </c>
      <c r="O21" s="18">
        <f t="shared" si="0"/>
        <v>22800</v>
      </c>
      <c r="P21" s="18">
        <f t="shared" si="1"/>
        <v>9226</v>
      </c>
      <c r="Q21" s="18">
        <f t="shared" si="2"/>
        <v>2874</v>
      </c>
      <c r="R21" s="18">
        <f t="shared" si="3"/>
        <v>798</v>
      </c>
      <c r="S21" s="18">
        <f t="shared" si="4"/>
        <v>798</v>
      </c>
      <c r="T21" s="18">
        <f t="shared" si="5"/>
        <v>2484</v>
      </c>
      <c r="U21" s="18">
        <f t="shared" si="6"/>
        <v>16180</v>
      </c>
      <c r="V21" s="18"/>
      <c r="W21" s="18"/>
      <c r="X21" s="18">
        <f t="shared" si="7"/>
        <v>121</v>
      </c>
      <c r="Y21" s="12">
        <f t="shared" si="8"/>
        <v>1107</v>
      </c>
      <c r="Z21" s="18">
        <f t="shared" si="9"/>
        <v>1228</v>
      </c>
      <c r="AA21" s="18">
        <f t="shared" si="10"/>
        <v>14952</v>
      </c>
      <c r="AB21" s="12" t="s">
        <v>708</v>
      </c>
    </row>
    <row r="22" spans="1:28" s="19" customFormat="1" ht="35.1" customHeight="1">
      <c r="A22" s="12">
        <v>18</v>
      </c>
      <c r="B22" s="32" t="s">
        <v>266</v>
      </c>
      <c r="C22" s="32" t="s">
        <v>394</v>
      </c>
      <c r="D22" s="16">
        <v>235501506093</v>
      </c>
      <c r="E22" s="9">
        <v>0</v>
      </c>
      <c r="F22" s="12"/>
      <c r="G22" s="12"/>
      <c r="H22" s="12">
        <v>31</v>
      </c>
      <c r="I22" s="12">
        <v>31</v>
      </c>
      <c r="J22" s="12">
        <v>13000</v>
      </c>
      <c r="K22" s="12">
        <v>4050</v>
      </c>
      <c r="L22" s="18">
        <v>1125</v>
      </c>
      <c r="M22" s="12">
        <v>1125</v>
      </c>
      <c r="N22" s="12">
        <v>3500</v>
      </c>
      <c r="O22" s="18">
        <f t="shared" si="0"/>
        <v>22800</v>
      </c>
      <c r="P22" s="18">
        <f t="shared" si="1"/>
        <v>13000</v>
      </c>
      <c r="Q22" s="18">
        <f t="shared" si="2"/>
        <v>4050</v>
      </c>
      <c r="R22" s="18">
        <f t="shared" si="3"/>
        <v>1125</v>
      </c>
      <c r="S22" s="18">
        <f t="shared" si="4"/>
        <v>1125</v>
      </c>
      <c r="T22" s="18">
        <f t="shared" si="5"/>
        <v>3500</v>
      </c>
      <c r="U22" s="18">
        <f t="shared" si="6"/>
        <v>22800</v>
      </c>
      <c r="V22" s="18"/>
      <c r="W22" s="18"/>
      <c r="X22" s="18">
        <f t="shared" si="7"/>
        <v>171</v>
      </c>
      <c r="Y22" s="12">
        <f t="shared" si="8"/>
        <v>1560</v>
      </c>
      <c r="Z22" s="18">
        <f t="shared" si="9"/>
        <v>1731</v>
      </c>
      <c r="AA22" s="18">
        <f t="shared" si="10"/>
        <v>21069</v>
      </c>
      <c r="AB22" s="12" t="s">
        <v>708</v>
      </c>
    </row>
    <row r="23" spans="1:28" s="19" customFormat="1" ht="35.1" customHeight="1">
      <c r="A23" s="12">
        <v>19</v>
      </c>
      <c r="B23" s="32" t="s">
        <v>267</v>
      </c>
      <c r="C23" s="32" t="s">
        <v>395</v>
      </c>
      <c r="D23" s="16" t="s">
        <v>606</v>
      </c>
      <c r="E23" s="9" t="s">
        <v>477</v>
      </c>
      <c r="F23" s="12"/>
      <c r="G23" s="12"/>
      <c r="H23" s="12">
        <v>31</v>
      </c>
      <c r="I23" s="12">
        <v>28</v>
      </c>
      <c r="J23" s="12">
        <v>13000</v>
      </c>
      <c r="K23" s="12">
        <v>4050</v>
      </c>
      <c r="L23" s="18">
        <v>1125</v>
      </c>
      <c r="M23" s="12">
        <v>1125</v>
      </c>
      <c r="N23" s="12">
        <v>3500</v>
      </c>
      <c r="O23" s="18">
        <f t="shared" si="0"/>
        <v>22800</v>
      </c>
      <c r="P23" s="18">
        <f t="shared" si="1"/>
        <v>11742</v>
      </c>
      <c r="Q23" s="18">
        <f t="shared" si="2"/>
        <v>3658</v>
      </c>
      <c r="R23" s="18">
        <f t="shared" si="3"/>
        <v>1016</v>
      </c>
      <c r="S23" s="18">
        <f t="shared" si="4"/>
        <v>1016</v>
      </c>
      <c r="T23" s="18">
        <f t="shared" si="5"/>
        <v>3161</v>
      </c>
      <c r="U23" s="18">
        <f t="shared" si="6"/>
        <v>20593</v>
      </c>
      <c r="V23" s="18"/>
      <c r="W23" s="18"/>
      <c r="X23" s="18">
        <f t="shared" si="7"/>
        <v>154</v>
      </c>
      <c r="Y23" s="12">
        <f t="shared" si="8"/>
        <v>1409</v>
      </c>
      <c r="Z23" s="18">
        <f t="shared" si="9"/>
        <v>1563</v>
      </c>
      <c r="AA23" s="18">
        <f t="shared" si="10"/>
        <v>19030</v>
      </c>
      <c r="AB23" s="12" t="s">
        <v>708</v>
      </c>
    </row>
    <row r="24" spans="1:28" s="19" customFormat="1" ht="35.1" customHeight="1">
      <c r="A24" s="12">
        <v>20</v>
      </c>
      <c r="B24" s="32" t="s">
        <v>268</v>
      </c>
      <c r="C24" s="32" t="s">
        <v>396</v>
      </c>
      <c r="D24" s="16">
        <v>732201500446</v>
      </c>
      <c r="E24" s="9">
        <v>0</v>
      </c>
      <c r="F24" s="12"/>
      <c r="G24" s="12"/>
      <c r="H24" s="12">
        <v>31</v>
      </c>
      <c r="I24" s="12">
        <v>28</v>
      </c>
      <c r="J24" s="12">
        <v>13000</v>
      </c>
      <c r="K24" s="12">
        <v>4050</v>
      </c>
      <c r="L24" s="18">
        <v>1125</v>
      </c>
      <c r="M24" s="12">
        <v>1125</v>
      </c>
      <c r="N24" s="12">
        <v>3500</v>
      </c>
      <c r="O24" s="18">
        <f t="shared" si="0"/>
        <v>22800</v>
      </c>
      <c r="P24" s="18">
        <f t="shared" si="1"/>
        <v>11742</v>
      </c>
      <c r="Q24" s="18">
        <f t="shared" si="2"/>
        <v>3658</v>
      </c>
      <c r="R24" s="18">
        <f t="shared" si="3"/>
        <v>1016</v>
      </c>
      <c r="S24" s="18">
        <f t="shared" si="4"/>
        <v>1016</v>
      </c>
      <c r="T24" s="18">
        <f t="shared" si="5"/>
        <v>3161</v>
      </c>
      <c r="U24" s="18">
        <f t="shared" si="6"/>
        <v>20593</v>
      </c>
      <c r="V24" s="18"/>
      <c r="W24" s="18"/>
      <c r="X24" s="18">
        <f t="shared" si="7"/>
        <v>154</v>
      </c>
      <c r="Y24" s="12">
        <f t="shared" si="8"/>
        <v>1409</v>
      </c>
      <c r="Z24" s="18">
        <f t="shared" si="9"/>
        <v>1563</v>
      </c>
      <c r="AA24" s="18">
        <f t="shared" si="10"/>
        <v>19030</v>
      </c>
      <c r="AB24" s="12" t="s">
        <v>708</v>
      </c>
    </row>
    <row r="25" spans="1:28" s="19" customFormat="1" ht="35.1" customHeight="1">
      <c r="A25" s="12">
        <v>21</v>
      </c>
      <c r="B25" s="32" t="s">
        <v>269</v>
      </c>
      <c r="C25" s="32" t="s">
        <v>397</v>
      </c>
      <c r="D25" s="16">
        <v>732201500430</v>
      </c>
      <c r="E25" s="9">
        <v>0</v>
      </c>
      <c r="F25" s="12"/>
      <c r="G25" s="12"/>
      <c r="H25" s="12">
        <v>31</v>
      </c>
      <c r="I25" s="12">
        <v>31</v>
      </c>
      <c r="J25" s="12">
        <v>13000</v>
      </c>
      <c r="K25" s="12">
        <v>4050</v>
      </c>
      <c r="L25" s="18">
        <v>1125</v>
      </c>
      <c r="M25" s="12">
        <v>1125</v>
      </c>
      <c r="N25" s="12">
        <v>3500</v>
      </c>
      <c r="O25" s="18">
        <f t="shared" si="0"/>
        <v>22800</v>
      </c>
      <c r="P25" s="18">
        <f t="shared" si="1"/>
        <v>13000</v>
      </c>
      <c r="Q25" s="18">
        <f t="shared" si="2"/>
        <v>4050</v>
      </c>
      <c r="R25" s="18">
        <f t="shared" si="3"/>
        <v>1125</v>
      </c>
      <c r="S25" s="18">
        <f t="shared" si="4"/>
        <v>1125</v>
      </c>
      <c r="T25" s="18">
        <f t="shared" si="5"/>
        <v>3500</v>
      </c>
      <c r="U25" s="18">
        <f t="shared" si="6"/>
        <v>22800</v>
      </c>
      <c r="V25" s="18"/>
      <c r="W25" s="18"/>
      <c r="X25" s="18">
        <f t="shared" si="7"/>
        <v>171</v>
      </c>
      <c r="Y25" s="12">
        <f t="shared" si="8"/>
        <v>1560</v>
      </c>
      <c r="Z25" s="18">
        <f t="shared" si="9"/>
        <v>1731</v>
      </c>
      <c r="AA25" s="18">
        <f t="shared" si="10"/>
        <v>21069</v>
      </c>
      <c r="AB25" s="12" t="s">
        <v>708</v>
      </c>
    </row>
    <row r="26" spans="1:28" s="19" customFormat="1" ht="35.1" customHeight="1">
      <c r="A26" s="12">
        <v>22</v>
      </c>
      <c r="B26" s="32" t="s">
        <v>270</v>
      </c>
      <c r="C26" s="32" t="s">
        <v>398</v>
      </c>
      <c r="D26" s="16">
        <v>235501506095</v>
      </c>
      <c r="E26" s="9">
        <v>0</v>
      </c>
      <c r="F26" s="12"/>
      <c r="G26" s="12"/>
      <c r="H26" s="12">
        <v>31</v>
      </c>
      <c r="I26" s="12">
        <v>23</v>
      </c>
      <c r="J26" s="12">
        <v>13000</v>
      </c>
      <c r="K26" s="12">
        <v>4050</v>
      </c>
      <c r="L26" s="18">
        <v>1125</v>
      </c>
      <c r="M26" s="12">
        <v>1125</v>
      </c>
      <c r="N26" s="12">
        <v>3500</v>
      </c>
      <c r="O26" s="18">
        <f t="shared" si="0"/>
        <v>22800</v>
      </c>
      <c r="P26" s="18">
        <f t="shared" si="1"/>
        <v>9645</v>
      </c>
      <c r="Q26" s="18">
        <f t="shared" si="2"/>
        <v>3005</v>
      </c>
      <c r="R26" s="18">
        <f t="shared" si="3"/>
        <v>835</v>
      </c>
      <c r="S26" s="18">
        <f t="shared" si="4"/>
        <v>835</v>
      </c>
      <c r="T26" s="18">
        <f t="shared" si="5"/>
        <v>2597</v>
      </c>
      <c r="U26" s="18">
        <f t="shared" si="6"/>
        <v>16917</v>
      </c>
      <c r="V26" s="18"/>
      <c r="W26" s="18"/>
      <c r="X26" s="18">
        <f t="shared" si="7"/>
        <v>127</v>
      </c>
      <c r="Y26" s="12">
        <f t="shared" si="8"/>
        <v>1157</v>
      </c>
      <c r="Z26" s="18">
        <f t="shared" si="9"/>
        <v>1284</v>
      </c>
      <c r="AA26" s="18">
        <f t="shared" si="10"/>
        <v>15633</v>
      </c>
      <c r="AB26" s="12" t="s">
        <v>708</v>
      </c>
    </row>
    <row r="27" spans="1:28" s="19" customFormat="1" ht="35.1" customHeight="1">
      <c r="A27" s="12">
        <v>23</v>
      </c>
      <c r="B27" s="32" t="s">
        <v>271</v>
      </c>
      <c r="C27" s="32" t="s">
        <v>399</v>
      </c>
      <c r="D27" s="16">
        <v>235501506117</v>
      </c>
      <c r="E27" s="9">
        <v>0</v>
      </c>
      <c r="F27" s="12"/>
      <c r="G27" s="12"/>
      <c r="H27" s="12">
        <v>31</v>
      </c>
      <c r="I27" s="12">
        <v>24</v>
      </c>
      <c r="J27" s="12">
        <v>13000</v>
      </c>
      <c r="K27" s="12">
        <v>4050</v>
      </c>
      <c r="L27" s="18">
        <v>1125</v>
      </c>
      <c r="M27" s="12">
        <v>1125</v>
      </c>
      <c r="N27" s="12">
        <v>3500</v>
      </c>
      <c r="O27" s="18">
        <f t="shared" si="0"/>
        <v>22800</v>
      </c>
      <c r="P27" s="18">
        <f t="shared" si="1"/>
        <v>10065</v>
      </c>
      <c r="Q27" s="18">
        <f t="shared" si="2"/>
        <v>3135</v>
      </c>
      <c r="R27" s="18">
        <f t="shared" si="3"/>
        <v>871</v>
      </c>
      <c r="S27" s="18">
        <f t="shared" si="4"/>
        <v>871</v>
      </c>
      <c r="T27" s="18">
        <f t="shared" si="5"/>
        <v>2710</v>
      </c>
      <c r="U27" s="18">
        <f t="shared" si="6"/>
        <v>17652</v>
      </c>
      <c r="V27" s="18"/>
      <c r="W27" s="18"/>
      <c r="X27" s="18">
        <f t="shared" si="7"/>
        <v>132</v>
      </c>
      <c r="Y27" s="12">
        <f t="shared" si="8"/>
        <v>1208</v>
      </c>
      <c r="Z27" s="18">
        <f t="shared" si="9"/>
        <v>1340</v>
      </c>
      <c r="AA27" s="18">
        <f t="shared" si="10"/>
        <v>16312</v>
      </c>
      <c r="AB27" s="12" t="s">
        <v>708</v>
      </c>
    </row>
    <row r="28" spans="1:28" s="19" customFormat="1" ht="35.1" customHeight="1">
      <c r="A28" s="12">
        <v>24</v>
      </c>
      <c r="B28" s="32" t="s">
        <v>272</v>
      </c>
      <c r="C28" s="32" t="s">
        <v>400</v>
      </c>
      <c r="D28" s="16">
        <v>235501505985</v>
      </c>
      <c r="E28" s="9">
        <v>0</v>
      </c>
      <c r="F28" s="12"/>
      <c r="G28" s="12"/>
      <c r="H28" s="12">
        <v>31</v>
      </c>
      <c r="I28" s="12">
        <v>19</v>
      </c>
      <c r="J28" s="12">
        <v>13000</v>
      </c>
      <c r="K28" s="12">
        <v>4050</v>
      </c>
      <c r="L28" s="18">
        <v>1125</v>
      </c>
      <c r="M28" s="12">
        <v>1125</v>
      </c>
      <c r="N28" s="12">
        <v>3500</v>
      </c>
      <c r="O28" s="18">
        <f t="shared" si="0"/>
        <v>22800</v>
      </c>
      <c r="P28" s="18">
        <f t="shared" si="1"/>
        <v>7968</v>
      </c>
      <c r="Q28" s="18">
        <f t="shared" si="2"/>
        <v>2482</v>
      </c>
      <c r="R28" s="18">
        <f t="shared" si="3"/>
        <v>690</v>
      </c>
      <c r="S28" s="18">
        <f t="shared" si="4"/>
        <v>690</v>
      </c>
      <c r="T28" s="18">
        <f t="shared" si="5"/>
        <v>2145</v>
      </c>
      <c r="U28" s="18">
        <f t="shared" si="6"/>
        <v>13975</v>
      </c>
      <c r="V28" s="18"/>
      <c r="W28" s="18"/>
      <c r="X28" s="18">
        <f t="shared" si="7"/>
        <v>105</v>
      </c>
      <c r="Y28" s="12">
        <f t="shared" si="8"/>
        <v>956</v>
      </c>
      <c r="Z28" s="18">
        <f t="shared" si="9"/>
        <v>1061</v>
      </c>
      <c r="AA28" s="18">
        <f t="shared" si="10"/>
        <v>12914</v>
      </c>
      <c r="AB28" s="12" t="s">
        <v>708</v>
      </c>
    </row>
    <row r="29" spans="1:28" s="19" customFormat="1" ht="35.1" customHeight="1">
      <c r="A29" s="12">
        <v>25</v>
      </c>
      <c r="B29" s="32" t="s">
        <v>273</v>
      </c>
      <c r="C29" s="32" t="s">
        <v>401</v>
      </c>
      <c r="D29" s="16">
        <v>235501506092</v>
      </c>
      <c r="E29" s="9">
        <v>0</v>
      </c>
      <c r="F29" s="12"/>
      <c r="G29" s="12"/>
      <c r="H29" s="12">
        <v>31</v>
      </c>
      <c r="I29" s="12">
        <v>28</v>
      </c>
      <c r="J29" s="12">
        <v>13000</v>
      </c>
      <c r="K29" s="12">
        <v>4050</v>
      </c>
      <c r="L29" s="18">
        <v>1125</v>
      </c>
      <c r="M29" s="12">
        <v>1125</v>
      </c>
      <c r="N29" s="12">
        <v>3500</v>
      </c>
      <c r="O29" s="18">
        <f t="shared" si="0"/>
        <v>22800</v>
      </c>
      <c r="P29" s="18">
        <f t="shared" si="1"/>
        <v>11742</v>
      </c>
      <c r="Q29" s="18">
        <f t="shared" si="2"/>
        <v>3658</v>
      </c>
      <c r="R29" s="18">
        <f t="shared" si="3"/>
        <v>1016</v>
      </c>
      <c r="S29" s="18">
        <f t="shared" si="4"/>
        <v>1016</v>
      </c>
      <c r="T29" s="18">
        <f t="shared" si="5"/>
        <v>3161</v>
      </c>
      <c r="U29" s="18">
        <f t="shared" si="6"/>
        <v>20593</v>
      </c>
      <c r="V29" s="18"/>
      <c r="W29" s="18"/>
      <c r="X29" s="18">
        <f t="shared" si="7"/>
        <v>154</v>
      </c>
      <c r="Y29" s="12">
        <f t="shared" si="8"/>
        <v>1409</v>
      </c>
      <c r="Z29" s="18">
        <f t="shared" si="9"/>
        <v>1563</v>
      </c>
      <c r="AA29" s="18">
        <f t="shared" si="10"/>
        <v>19030</v>
      </c>
      <c r="AB29" s="12" t="s">
        <v>708</v>
      </c>
    </row>
    <row r="30" spans="1:28" s="19" customFormat="1" ht="35.1" customHeight="1">
      <c r="A30" s="12">
        <v>26</v>
      </c>
      <c r="B30" s="32" t="s">
        <v>274</v>
      </c>
      <c r="C30" s="32" t="s">
        <v>402</v>
      </c>
      <c r="D30" s="16">
        <v>732201500431</v>
      </c>
      <c r="E30" s="9">
        <v>0</v>
      </c>
      <c r="F30" s="12"/>
      <c r="G30" s="12"/>
      <c r="H30" s="12">
        <v>31</v>
      </c>
      <c r="I30" s="12">
        <v>17</v>
      </c>
      <c r="J30" s="12">
        <v>13000</v>
      </c>
      <c r="K30" s="12">
        <v>4050</v>
      </c>
      <c r="L30" s="18">
        <v>1125</v>
      </c>
      <c r="M30" s="12">
        <v>1125</v>
      </c>
      <c r="N30" s="12">
        <v>3500</v>
      </c>
      <c r="O30" s="18">
        <f t="shared" si="0"/>
        <v>22800</v>
      </c>
      <c r="P30" s="18">
        <f t="shared" si="1"/>
        <v>7129</v>
      </c>
      <c r="Q30" s="18">
        <f t="shared" si="2"/>
        <v>2221</v>
      </c>
      <c r="R30" s="18">
        <f t="shared" si="3"/>
        <v>617</v>
      </c>
      <c r="S30" s="18">
        <f t="shared" si="4"/>
        <v>617</v>
      </c>
      <c r="T30" s="18">
        <f t="shared" si="5"/>
        <v>1919</v>
      </c>
      <c r="U30" s="18">
        <f t="shared" si="6"/>
        <v>12503</v>
      </c>
      <c r="V30" s="18"/>
      <c r="W30" s="18"/>
      <c r="X30" s="18">
        <f t="shared" si="7"/>
        <v>94</v>
      </c>
      <c r="Y30" s="12">
        <f t="shared" si="8"/>
        <v>855</v>
      </c>
      <c r="Z30" s="18">
        <f t="shared" si="9"/>
        <v>949</v>
      </c>
      <c r="AA30" s="18">
        <f t="shared" si="10"/>
        <v>11554</v>
      </c>
      <c r="AB30" s="12" t="s">
        <v>708</v>
      </c>
    </row>
    <row r="31" spans="1:28" s="19" customFormat="1" ht="35.1" customHeight="1">
      <c r="A31" s="12">
        <v>27</v>
      </c>
      <c r="B31" s="32" t="s">
        <v>275</v>
      </c>
      <c r="C31" s="32" t="s">
        <v>403</v>
      </c>
      <c r="D31" s="16">
        <v>235501505997</v>
      </c>
      <c r="E31" s="9">
        <v>0</v>
      </c>
      <c r="F31" s="12"/>
      <c r="G31" s="12"/>
      <c r="H31" s="12">
        <v>31</v>
      </c>
      <c r="I31" s="12">
        <v>25</v>
      </c>
      <c r="J31" s="12">
        <v>13000</v>
      </c>
      <c r="K31" s="12">
        <v>4050</v>
      </c>
      <c r="L31" s="18">
        <v>1125</v>
      </c>
      <c r="M31" s="12">
        <v>1125</v>
      </c>
      <c r="N31" s="12">
        <v>3500</v>
      </c>
      <c r="O31" s="18">
        <f t="shared" si="0"/>
        <v>22800</v>
      </c>
      <c r="P31" s="18">
        <f t="shared" si="1"/>
        <v>10484</v>
      </c>
      <c r="Q31" s="18">
        <f t="shared" si="2"/>
        <v>3266</v>
      </c>
      <c r="R31" s="18">
        <f t="shared" si="3"/>
        <v>907</v>
      </c>
      <c r="S31" s="18">
        <f t="shared" si="4"/>
        <v>907</v>
      </c>
      <c r="T31" s="18">
        <f t="shared" si="5"/>
        <v>2823</v>
      </c>
      <c r="U31" s="18">
        <f t="shared" si="6"/>
        <v>18387</v>
      </c>
      <c r="V31" s="18"/>
      <c r="W31" s="18"/>
      <c r="X31" s="18">
        <f t="shared" si="7"/>
        <v>138</v>
      </c>
      <c r="Y31" s="12">
        <f t="shared" si="8"/>
        <v>1258</v>
      </c>
      <c r="Z31" s="18">
        <f t="shared" si="9"/>
        <v>1396</v>
      </c>
      <c r="AA31" s="18">
        <f t="shared" si="10"/>
        <v>16991</v>
      </c>
      <c r="AB31" s="12" t="s">
        <v>708</v>
      </c>
    </row>
    <row r="32" spans="1:28" s="19" customFormat="1" ht="35.1" customHeight="1">
      <c r="A32" s="12">
        <v>28</v>
      </c>
      <c r="B32" s="32" t="s">
        <v>276</v>
      </c>
      <c r="C32" s="32" t="s">
        <v>404</v>
      </c>
      <c r="D32" s="16">
        <v>732201500442</v>
      </c>
      <c r="E32" s="9">
        <v>0</v>
      </c>
      <c r="F32" s="12"/>
      <c r="G32" s="12"/>
      <c r="H32" s="12">
        <v>31</v>
      </c>
      <c r="I32" s="12">
        <v>26</v>
      </c>
      <c r="J32" s="12">
        <v>13000</v>
      </c>
      <c r="K32" s="12">
        <v>4050</v>
      </c>
      <c r="L32" s="18">
        <v>1125</v>
      </c>
      <c r="M32" s="12">
        <v>1125</v>
      </c>
      <c r="N32" s="12">
        <v>3500</v>
      </c>
      <c r="O32" s="18">
        <f t="shared" si="0"/>
        <v>22800</v>
      </c>
      <c r="P32" s="18">
        <f t="shared" si="1"/>
        <v>10903</v>
      </c>
      <c r="Q32" s="18">
        <f t="shared" si="2"/>
        <v>3397</v>
      </c>
      <c r="R32" s="18">
        <f t="shared" si="3"/>
        <v>944</v>
      </c>
      <c r="S32" s="18">
        <f t="shared" si="4"/>
        <v>944</v>
      </c>
      <c r="T32" s="18">
        <f t="shared" si="5"/>
        <v>2935</v>
      </c>
      <c r="U32" s="18">
        <f t="shared" si="6"/>
        <v>19123</v>
      </c>
      <c r="V32" s="18"/>
      <c r="W32" s="18"/>
      <c r="X32" s="18">
        <f t="shared" si="7"/>
        <v>143</v>
      </c>
      <c r="Y32" s="12">
        <f t="shared" si="8"/>
        <v>1308</v>
      </c>
      <c r="Z32" s="18">
        <f t="shared" si="9"/>
        <v>1451</v>
      </c>
      <c r="AA32" s="18">
        <f t="shared" si="10"/>
        <v>17672</v>
      </c>
      <c r="AB32" s="12" t="s">
        <v>708</v>
      </c>
    </row>
    <row r="33" spans="1:28" s="19" customFormat="1" ht="35.1" customHeight="1">
      <c r="A33" s="12">
        <v>29</v>
      </c>
      <c r="B33" s="32" t="s">
        <v>277</v>
      </c>
      <c r="C33" s="32" t="s">
        <v>405</v>
      </c>
      <c r="D33" s="16">
        <v>732201500133</v>
      </c>
      <c r="E33" s="9" t="s">
        <v>62</v>
      </c>
      <c r="F33" s="12"/>
      <c r="G33" s="12"/>
      <c r="H33" s="12">
        <v>31</v>
      </c>
      <c r="I33" s="12">
        <v>28</v>
      </c>
      <c r="J33" s="12">
        <v>13000</v>
      </c>
      <c r="K33" s="12">
        <v>4050</v>
      </c>
      <c r="L33" s="18">
        <v>1125</v>
      </c>
      <c r="M33" s="12">
        <v>1125</v>
      </c>
      <c r="N33" s="12">
        <v>3500</v>
      </c>
      <c r="O33" s="18">
        <f t="shared" si="0"/>
        <v>22800</v>
      </c>
      <c r="P33" s="18">
        <f t="shared" si="1"/>
        <v>11742</v>
      </c>
      <c r="Q33" s="18">
        <f t="shared" si="2"/>
        <v>3658</v>
      </c>
      <c r="R33" s="18">
        <f t="shared" si="3"/>
        <v>1016</v>
      </c>
      <c r="S33" s="18">
        <f t="shared" si="4"/>
        <v>1016</v>
      </c>
      <c r="T33" s="18">
        <f t="shared" si="5"/>
        <v>3161</v>
      </c>
      <c r="U33" s="18">
        <f t="shared" si="6"/>
        <v>20593</v>
      </c>
      <c r="V33" s="18"/>
      <c r="W33" s="18"/>
      <c r="X33" s="18">
        <f t="shared" si="7"/>
        <v>154</v>
      </c>
      <c r="Y33" s="12">
        <f t="shared" si="8"/>
        <v>1409</v>
      </c>
      <c r="Z33" s="18">
        <f t="shared" si="9"/>
        <v>1563</v>
      </c>
      <c r="AA33" s="18">
        <f t="shared" si="10"/>
        <v>19030</v>
      </c>
      <c r="AB33" s="12" t="s">
        <v>708</v>
      </c>
    </row>
    <row r="34" spans="1:28" s="19" customFormat="1" ht="35.1" customHeight="1">
      <c r="A34" s="12">
        <v>30</v>
      </c>
      <c r="B34" s="32" t="s">
        <v>278</v>
      </c>
      <c r="C34" s="32" t="s">
        <v>406</v>
      </c>
      <c r="D34" s="16">
        <v>235501506094</v>
      </c>
      <c r="E34" s="9">
        <v>0</v>
      </c>
      <c r="F34" s="12"/>
      <c r="G34" s="12"/>
      <c r="H34" s="12">
        <v>31</v>
      </c>
      <c r="I34" s="12">
        <v>23</v>
      </c>
      <c r="J34" s="12">
        <v>13000</v>
      </c>
      <c r="K34" s="12">
        <v>4050</v>
      </c>
      <c r="L34" s="18">
        <v>1125</v>
      </c>
      <c r="M34" s="12">
        <v>1125</v>
      </c>
      <c r="N34" s="12">
        <v>3500</v>
      </c>
      <c r="O34" s="18">
        <f t="shared" si="0"/>
        <v>22800</v>
      </c>
      <c r="P34" s="18">
        <f t="shared" si="1"/>
        <v>9645</v>
      </c>
      <c r="Q34" s="18">
        <f t="shared" si="2"/>
        <v>3005</v>
      </c>
      <c r="R34" s="18">
        <f t="shared" si="3"/>
        <v>835</v>
      </c>
      <c r="S34" s="18">
        <f t="shared" si="4"/>
        <v>835</v>
      </c>
      <c r="T34" s="18">
        <f t="shared" si="5"/>
        <v>2597</v>
      </c>
      <c r="U34" s="18">
        <f t="shared" si="6"/>
        <v>16917</v>
      </c>
      <c r="V34" s="18"/>
      <c r="W34" s="18"/>
      <c r="X34" s="18">
        <f t="shared" si="7"/>
        <v>127</v>
      </c>
      <c r="Y34" s="12">
        <f t="shared" si="8"/>
        <v>1157</v>
      </c>
      <c r="Z34" s="18">
        <f t="shared" si="9"/>
        <v>1284</v>
      </c>
      <c r="AA34" s="18">
        <f t="shared" si="10"/>
        <v>15633</v>
      </c>
      <c r="AB34" s="12" t="s">
        <v>708</v>
      </c>
    </row>
    <row r="35" spans="1:28" s="19" customFormat="1" ht="35.1" customHeight="1">
      <c r="A35" s="12">
        <v>31</v>
      </c>
      <c r="B35" s="32" t="s">
        <v>500</v>
      </c>
      <c r="C35" s="32" t="s">
        <v>507</v>
      </c>
      <c r="D35" s="16">
        <v>235501506112</v>
      </c>
      <c r="E35" s="5" t="s">
        <v>477</v>
      </c>
      <c r="F35" s="12"/>
      <c r="G35" s="12"/>
      <c r="H35" s="12">
        <v>31</v>
      </c>
      <c r="I35" s="12">
        <v>1</v>
      </c>
      <c r="J35" s="12">
        <v>13000</v>
      </c>
      <c r="K35" s="12">
        <v>4050</v>
      </c>
      <c r="L35" s="18">
        <v>1125</v>
      </c>
      <c r="M35" s="12">
        <v>1125</v>
      </c>
      <c r="N35" s="12">
        <v>3500</v>
      </c>
      <c r="O35" s="18">
        <f t="shared" si="0"/>
        <v>22800</v>
      </c>
      <c r="P35" s="18">
        <f t="shared" si="1"/>
        <v>419</v>
      </c>
      <c r="Q35" s="18">
        <f t="shared" si="2"/>
        <v>131</v>
      </c>
      <c r="R35" s="18">
        <f t="shared" si="3"/>
        <v>36</v>
      </c>
      <c r="S35" s="18">
        <f t="shared" si="4"/>
        <v>36</v>
      </c>
      <c r="T35" s="18">
        <f t="shared" si="5"/>
        <v>113</v>
      </c>
      <c r="U35" s="18">
        <f t="shared" si="6"/>
        <v>735</v>
      </c>
      <c r="V35" s="18"/>
      <c r="W35" s="18"/>
      <c r="X35" s="18">
        <f t="shared" si="7"/>
        <v>6</v>
      </c>
      <c r="Y35" s="12">
        <f t="shared" si="8"/>
        <v>50</v>
      </c>
      <c r="Z35" s="18">
        <f t="shared" si="9"/>
        <v>56</v>
      </c>
      <c r="AA35" s="18">
        <f t="shared" si="10"/>
        <v>679</v>
      </c>
      <c r="AB35" s="12" t="s">
        <v>708</v>
      </c>
    </row>
    <row r="36" spans="1:28" s="19" customFormat="1" ht="35.1" customHeight="1">
      <c r="A36" s="12">
        <v>32</v>
      </c>
      <c r="B36" s="32" t="s">
        <v>279</v>
      </c>
      <c r="C36" s="32" t="s">
        <v>407</v>
      </c>
      <c r="D36" s="16" t="s">
        <v>607</v>
      </c>
      <c r="E36" s="9" t="s">
        <v>62</v>
      </c>
      <c r="F36" s="12"/>
      <c r="G36" s="12"/>
      <c r="H36" s="12">
        <v>31</v>
      </c>
      <c r="I36" s="12">
        <v>18</v>
      </c>
      <c r="J36" s="12">
        <v>13000</v>
      </c>
      <c r="K36" s="12">
        <v>4050</v>
      </c>
      <c r="L36" s="18">
        <v>1125</v>
      </c>
      <c r="M36" s="12">
        <v>1125</v>
      </c>
      <c r="N36" s="12">
        <v>3500</v>
      </c>
      <c r="O36" s="18">
        <f t="shared" si="0"/>
        <v>22800</v>
      </c>
      <c r="P36" s="18">
        <f t="shared" si="1"/>
        <v>7548</v>
      </c>
      <c r="Q36" s="18">
        <f t="shared" si="2"/>
        <v>2352</v>
      </c>
      <c r="R36" s="18">
        <f t="shared" si="3"/>
        <v>653</v>
      </c>
      <c r="S36" s="18">
        <f t="shared" si="4"/>
        <v>653</v>
      </c>
      <c r="T36" s="18">
        <f t="shared" si="5"/>
        <v>2032</v>
      </c>
      <c r="U36" s="18">
        <f t="shared" si="6"/>
        <v>13238</v>
      </c>
      <c r="V36" s="18"/>
      <c r="W36" s="18"/>
      <c r="X36" s="18">
        <f t="shared" si="7"/>
        <v>99</v>
      </c>
      <c r="Y36" s="12">
        <f t="shared" si="8"/>
        <v>906</v>
      </c>
      <c r="Z36" s="18">
        <f t="shared" si="9"/>
        <v>1005</v>
      </c>
      <c r="AA36" s="18">
        <f t="shared" si="10"/>
        <v>12233</v>
      </c>
      <c r="AB36" s="12" t="s">
        <v>708</v>
      </c>
    </row>
    <row r="37" spans="1:28" s="19" customFormat="1" ht="35.1" customHeight="1">
      <c r="A37" s="12">
        <v>33</v>
      </c>
      <c r="B37" s="32" t="s">
        <v>280</v>
      </c>
      <c r="C37" s="32" t="s">
        <v>408</v>
      </c>
      <c r="D37" s="16">
        <v>732201500233</v>
      </c>
      <c r="E37" s="9">
        <v>0</v>
      </c>
      <c r="F37" s="12"/>
      <c r="G37" s="12"/>
      <c r="H37" s="12">
        <v>31</v>
      </c>
      <c r="I37" s="12">
        <v>28</v>
      </c>
      <c r="J37" s="12">
        <v>13000</v>
      </c>
      <c r="K37" s="12">
        <v>4050</v>
      </c>
      <c r="L37" s="18">
        <v>1125</v>
      </c>
      <c r="M37" s="12">
        <v>1125</v>
      </c>
      <c r="N37" s="12">
        <v>3500</v>
      </c>
      <c r="O37" s="18">
        <f t="shared" ref="O37:O68" si="11">SUM(J37:N37)</f>
        <v>22800</v>
      </c>
      <c r="P37" s="18">
        <f t="shared" ref="P37:P68" si="12">ROUND(J37/H37*I37,0)</f>
        <v>11742</v>
      </c>
      <c r="Q37" s="18">
        <f t="shared" ref="Q37:Q68" si="13">ROUND(K37/H37*I37,0)</f>
        <v>3658</v>
      </c>
      <c r="R37" s="18">
        <f t="shared" ref="R37:R68" si="14">ROUND(L37/H37*I37,0)</f>
        <v>1016</v>
      </c>
      <c r="S37" s="18">
        <f t="shared" ref="S37:S68" si="15">ROUND(M37/H37*I37,0)</f>
        <v>1016</v>
      </c>
      <c r="T37" s="18">
        <f t="shared" ref="T37:T68" si="16">ROUND(N37/H37*I37,0)</f>
        <v>3161</v>
      </c>
      <c r="U37" s="18">
        <f t="shared" ref="U37:U68" si="17">SUM(P37:T37)</f>
        <v>20593</v>
      </c>
      <c r="V37" s="18"/>
      <c r="W37" s="18">
        <v>800</v>
      </c>
      <c r="X37" s="18">
        <f t="shared" ref="X37:X68" si="18">ROUND(U37*0.75%,0)</f>
        <v>154</v>
      </c>
      <c r="Y37" s="12">
        <f t="shared" ref="Y37:Y68" si="19">ROUND(P37*12%,0)</f>
        <v>1409</v>
      </c>
      <c r="Z37" s="18">
        <f t="shared" ref="Z37:Z68" si="20">SUM(V37:Y37)</f>
        <v>2363</v>
      </c>
      <c r="AA37" s="18">
        <f t="shared" ref="AA37:AA68" si="21">U37-Z37</f>
        <v>18230</v>
      </c>
      <c r="AB37" s="12" t="s">
        <v>708</v>
      </c>
    </row>
    <row r="38" spans="1:28" s="19" customFormat="1" ht="35.1" customHeight="1">
      <c r="A38" s="12">
        <v>34</v>
      </c>
      <c r="B38" s="32" t="s">
        <v>281</v>
      </c>
      <c r="C38" s="32" t="s">
        <v>409</v>
      </c>
      <c r="D38" s="16">
        <v>337401504064</v>
      </c>
      <c r="E38" s="9">
        <v>0</v>
      </c>
      <c r="F38" s="12"/>
      <c r="G38" s="12"/>
      <c r="H38" s="12">
        <v>31</v>
      </c>
      <c r="I38" s="12">
        <v>28</v>
      </c>
      <c r="J38" s="12">
        <v>13000</v>
      </c>
      <c r="K38" s="12">
        <v>4050</v>
      </c>
      <c r="L38" s="18">
        <v>1125</v>
      </c>
      <c r="M38" s="12">
        <v>1125</v>
      </c>
      <c r="N38" s="12">
        <v>3500</v>
      </c>
      <c r="O38" s="18">
        <f t="shared" si="11"/>
        <v>22800</v>
      </c>
      <c r="P38" s="18">
        <f t="shared" si="12"/>
        <v>11742</v>
      </c>
      <c r="Q38" s="18">
        <f t="shared" si="13"/>
        <v>3658</v>
      </c>
      <c r="R38" s="18">
        <f t="shared" si="14"/>
        <v>1016</v>
      </c>
      <c r="S38" s="18">
        <f t="shared" si="15"/>
        <v>1016</v>
      </c>
      <c r="T38" s="18">
        <f t="shared" si="16"/>
        <v>3161</v>
      </c>
      <c r="U38" s="18">
        <f t="shared" si="17"/>
        <v>20593</v>
      </c>
      <c r="V38" s="18"/>
      <c r="W38" s="18"/>
      <c r="X38" s="18">
        <f t="shared" si="18"/>
        <v>154</v>
      </c>
      <c r="Y38" s="12">
        <f t="shared" si="19"/>
        <v>1409</v>
      </c>
      <c r="Z38" s="18">
        <f t="shared" si="20"/>
        <v>1563</v>
      </c>
      <c r="AA38" s="18">
        <f t="shared" si="21"/>
        <v>19030</v>
      </c>
      <c r="AB38" s="12" t="s">
        <v>708</v>
      </c>
    </row>
    <row r="39" spans="1:28" s="19" customFormat="1" ht="35.1" customHeight="1">
      <c r="A39" s="12">
        <v>35</v>
      </c>
      <c r="B39" s="32" t="s">
        <v>282</v>
      </c>
      <c r="C39" s="32" t="s">
        <v>410</v>
      </c>
      <c r="D39" s="16">
        <v>732201500422</v>
      </c>
      <c r="E39" s="9">
        <v>0</v>
      </c>
      <c r="F39" s="12"/>
      <c r="G39" s="12"/>
      <c r="H39" s="12">
        <v>31</v>
      </c>
      <c r="I39" s="12">
        <v>29</v>
      </c>
      <c r="J39" s="12">
        <v>13000</v>
      </c>
      <c r="K39" s="12">
        <v>4050</v>
      </c>
      <c r="L39" s="18">
        <v>1125</v>
      </c>
      <c r="M39" s="12">
        <v>1125</v>
      </c>
      <c r="N39" s="12">
        <v>3500</v>
      </c>
      <c r="O39" s="18">
        <f t="shared" si="11"/>
        <v>22800</v>
      </c>
      <c r="P39" s="18">
        <f t="shared" si="12"/>
        <v>12161</v>
      </c>
      <c r="Q39" s="18">
        <f t="shared" si="13"/>
        <v>3789</v>
      </c>
      <c r="R39" s="18">
        <f t="shared" si="14"/>
        <v>1052</v>
      </c>
      <c r="S39" s="18">
        <f t="shared" si="15"/>
        <v>1052</v>
      </c>
      <c r="T39" s="18">
        <f t="shared" si="16"/>
        <v>3274</v>
      </c>
      <c r="U39" s="18">
        <f t="shared" si="17"/>
        <v>21328</v>
      </c>
      <c r="V39" s="18"/>
      <c r="W39" s="18"/>
      <c r="X39" s="18">
        <f t="shared" si="18"/>
        <v>160</v>
      </c>
      <c r="Y39" s="12">
        <f t="shared" si="19"/>
        <v>1459</v>
      </c>
      <c r="Z39" s="18">
        <f t="shared" si="20"/>
        <v>1619</v>
      </c>
      <c r="AA39" s="18">
        <f t="shared" si="21"/>
        <v>19709</v>
      </c>
      <c r="AB39" s="12" t="s">
        <v>708</v>
      </c>
    </row>
    <row r="40" spans="1:28" s="19" customFormat="1" ht="35.1" customHeight="1">
      <c r="A40" s="12">
        <v>36</v>
      </c>
      <c r="B40" s="32" t="s">
        <v>283</v>
      </c>
      <c r="C40" s="32" t="s">
        <v>411</v>
      </c>
      <c r="D40" s="16">
        <v>235501505992</v>
      </c>
      <c r="E40" s="9">
        <v>0</v>
      </c>
      <c r="F40" s="12"/>
      <c r="G40" s="12"/>
      <c r="H40" s="12">
        <v>31</v>
      </c>
      <c r="I40" s="12">
        <v>22</v>
      </c>
      <c r="J40" s="12">
        <v>13000</v>
      </c>
      <c r="K40" s="12">
        <v>4050</v>
      </c>
      <c r="L40" s="18">
        <v>1125</v>
      </c>
      <c r="M40" s="12">
        <v>1125</v>
      </c>
      <c r="N40" s="12">
        <v>3500</v>
      </c>
      <c r="O40" s="18">
        <f t="shared" si="11"/>
        <v>22800</v>
      </c>
      <c r="P40" s="18">
        <f t="shared" si="12"/>
        <v>9226</v>
      </c>
      <c r="Q40" s="18">
        <f t="shared" si="13"/>
        <v>2874</v>
      </c>
      <c r="R40" s="18">
        <f t="shared" si="14"/>
        <v>798</v>
      </c>
      <c r="S40" s="18">
        <f t="shared" si="15"/>
        <v>798</v>
      </c>
      <c r="T40" s="18">
        <f t="shared" si="16"/>
        <v>2484</v>
      </c>
      <c r="U40" s="18">
        <f t="shared" si="17"/>
        <v>16180</v>
      </c>
      <c r="V40" s="18"/>
      <c r="W40" s="18"/>
      <c r="X40" s="18">
        <f t="shared" si="18"/>
        <v>121</v>
      </c>
      <c r="Y40" s="12">
        <f t="shared" si="19"/>
        <v>1107</v>
      </c>
      <c r="Z40" s="18">
        <f t="shared" si="20"/>
        <v>1228</v>
      </c>
      <c r="AA40" s="18">
        <f t="shared" si="21"/>
        <v>14952</v>
      </c>
      <c r="AB40" s="12" t="s">
        <v>708</v>
      </c>
    </row>
    <row r="41" spans="1:28" s="19" customFormat="1" ht="35.1" customHeight="1">
      <c r="A41" s="12">
        <v>37</v>
      </c>
      <c r="B41" s="32" t="s">
        <v>284</v>
      </c>
      <c r="C41" s="32" t="s">
        <v>412</v>
      </c>
      <c r="D41" s="16">
        <v>235501506124</v>
      </c>
      <c r="E41" s="9">
        <v>0</v>
      </c>
      <c r="F41" s="12"/>
      <c r="G41" s="12"/>
      <c r="H41" s="12">
        <v>31</v>
      </c>
      <c r="I41" s="12">
        <v>30</v>
      </c>
      <c r="J41" s="12">
        <v>13000</v>
      </c>
      <c r="K41" s="12">
        <v>4050</v>
      </c>
      <c r="L41" s="18">
        <v>1125</v>
      </c>
      <c r="M41" s="12">
        <v>1125</v>
      </c>
      <c r="N41" s="12">
        <v>3500</v>
      </c>
      <c r="O41" s="18">
        <f t="shared" si="11"/>
        <v>22800</v>
      </c>
      <c r="P41" s="18">
        <f t="shared" si="12"/>
        <v>12581</v>
      </c>
      <c r="Q41" s="18">
        <f t="shared" si="13"/>
        <v>3919</v>
      </c>
      <c r="R41" s="18">
        <f t="shared" si="14"/>
        <v>1089</v>
      </c>
      <c r="S41" s="18">
        <f t="shared" si="15"/>
        <v>1089</v>
      </c>
      <c r="T41" s="18">
        <f t="shared" si="16"/>
        <v>3387</v>
      </c>
      <c r="U41" s="18">
        <f t="shared" si="17"/>
        <v>22065</v>
      </c>
      <c r="V41" s="18"/>
      <c r="W41" s="18"/>
      <c r="X41" s="18">
        <f t="shared" si="18"/>
        <v>165</v>
      </c>
      <c r="Y41" s="12">
        <f t="shared" si="19"/>
        <v>1510</v>
      </c>
      <c r="Z41" s="18">
        <f t="shared" si="20"/>
        <v>1675</v>
      </c>
      <c r="AA41" s="18">
        <f t="shared" si="21"/>
        <v>20390</v>
      </c>
      <c r="AB41" s="12" t="s">
        <v>708</v>
      </c>
    </row>
    <row r="42" spans="1:28" s="19" customFormat="1" ht="35.1" customHeight="1">
      <c r="A42" s="12">
        <v>38</v>
      </c>
      <c r="B42" s="32" t="s">
        <v>285</v>
      </c>
      <c r="C42" s="32" t="s">
        <v>413</v>
      </c>
      <c r="D42" s="16">
        <v>235501506120</v>
      </c>
      <c r="E42" s="9">
        <v>0</v>
      </c>
      <c r="F42" s="12"/>
      <c r="G42" s="12"/>
      <c r="H42" s="12">
        <v>31</v>
      </c>
      <c r="I42" s="12">
        <v>21</v>
      </c>
      <c r="J42" s="12">
        <v>13000</v>
      </c>
      <c r="K42" s="12">
        <v>4050</v>
      </c>
      <c r="L42" s="18">
        <v>1125</v>
      </c>
      <c r="M42" s="12">
        <v>1125</v>
      </c>
      <c r="N42" s="12">
        <v>3500</v>
      </c>
      <c r="O42" s="18">
        <f t="shared" si="11"/>
        <v>22800</v>
      </c>
      <c r="P42" s="18">
        <f t="shared" si="12"/>
        <v>8806</v>
      </c>
      <c r="Q42" s="18">
        <f t="shared" si="13"/>
        <v>2744</v>
      </c>
      <c r="R42" s="18">
        <f t="shared" si="14"/>
        <v>762</v>
      </c>
      <c r="S42" s="18">
        <f t="shared" si="15"/>
        <v>762</v>
      </c>
      <c r="T42" s="18">
        <f t="shared" si="16"/>
        <v>2371</v>
      </c>
      <c r="U42" s="18">
        <f t="shared" si="17"/>
        <v>15445</v>
      </c>
      <c r="V42" s="18"/>
      <c r="W42" s="18"/>
      <c r="X42" s="18">
        <f t="shared" si="18"/>
        <v>116</v>
      </c>
      <c r="Y42" s="12">
        <f t="shared" si="19"/>
        <v>1057</v>
      </c>
      <c r="Z42" s="18">
        <f t="shared" si="20"/>
        <v>1173</v>
      </c>
      <c r="AA42" s="18">
        <f t="shared" si="21"/>
        <v>14272</v>
      </c>
      <c r="AB42" s="12" t="s">
        <v>708</v>
      </c>
    </row>
    <row r="43" spans="1:28" s="19" customFormat="1" ht="35.1" customHeight="1">
      <c r="A43" s="12">
        <v>39</v>
      </c>
      <c r="B43" s="32" t="s">
        <v>286</v>
      </c>
      <c r="C43" s="32" t="s">
        <v>414</v>
      </c>
      <c r="D43" s="16">
        <v>337401503873</v>
      </c>
      <c r="E43" s="9" t="s">
        <v>569</v>
      </c>
      <c r="F43" s="12"/>
      <c r="G43" s="12"/>
      <c r="H43" s="12">
        <v>31</v>
      </c>
      <c r="I43" s="12">
        <v>32</v>
      </c>
      <c r="J43" s="12">
        <v>13000</v>
      </c>
      <c r="K43" s="12">
        <v>4050</v>
      </c>
      <c r="L43" s="18">
        <v>1125</v>
      </c>
      <c r="M43" s="12">
        <v>1125</v>
      </c>
      <c r="N43" s="12">
        <v>3500</v>
      </c>
      <c r="O43" s="18">
        <f t="shared" si="11"/>
        <v>22800</v>
      </c>
      <c r="P43" s="18">
        <f t="shared" si="12"/>
        <v>13419</v>
      </c>
      <c r="Q43" s="18">
        <f t="shared" si="13"/>
        <v>4181</v>
      </c>
      <c r="R43" s="18">
        <f t="shared" si="14"/>
        <v>1161</v>
      </c>
      <c r="S43" s="18">
        <f t="shared" si="15"/>
        <v>1161</v>
      </c>
      <c r="T43" s="18">
        <f t="shared" si="16"/>
        <v>3613</v>
      </c>
      <c r="U43" s="18">
        <f t="shared" si="17"/>
        <v>23535</v>
      </c>
      <c r="V43" s="18"/>
      <c r="W43" s="18"/>
      <c r="X43" s="18">
        <f t="shared" si="18"/>
        <v>177</v>
      </c>
      <c r="Y43" s="12">
        <f t="shared" si="19"/>
        <v>1610</v>
      </c>
      <c r="Z43" s="18">
        <f t="shared" si="20"/>
        <v>1787</v>
      </c>
      <c r="AA43" s="18">
        <f t="shared" si="21"/>
        <v>21748</v>
      </c>
      <c r="AB43" s="12" t="s">
        <v>708</v>
      </c>
    </row>
    <row r="44" spans="1:28" s="19" customFormat="1" ht="35.1" customHeight="1">
      <c r="A44" s="12">
        <v>40</v>
      </c>
      <c r="B44" s="32" t="s">
        <v>287</v>
      </c>
      <c r="C44" s="32" t="s">
        <v>415</v>
      </c>
      <c r="D44" s="16">
        <v>337401504147</v>
      </c>
      <c r="E44" s="9">
        <v>0</v>
      </c>
      <c r="F44" s="12"/>
      <c r="G44" s="12"/>
      <c r="H44" s="12">
        <v>31</v>
      </c>
      <c r="I44" s="12">
        <v>32</v>
      </c>
      <c r="J44" s="12">
        <v>13000</v>
      </c>
      <c r="K44" s="12">
        <v>4050</v>
      </c>
      <c r="L44" s="18">
        <v>1125</v>
      </c>
      <c r="M44" s="12">
        <v>1125</v>
      </c>
      <c r="N44" s="12">
        <v>3500</v>
      </c>
      <c r="O44" s="18">
        <f t="shared" si="11"/>
        <v>22800</v>
      </c>
      <c r="P44" s="18">
        <f t="shared" si="12"/>
        <v>13419</v>
      </c>
      <c r="Q44" s="18">
        <f t="shared" si="13"/>
        <v>4181</v>
      </c>
      <c r="R44" s="18">
        <f t="shared" si="14"/>
        <v>1161</v>
      </c>
      <c r="S44" s="18">
        <f t="shared" si="15"/>
        <v>1161</v>
      </c>
      <c r="T44" s="18">
        <f t="shared" si="16"/>
        <v>3613</v>
      </c>
      <c r="U44" s="18">
        <f t="shared" si="17"/>
        <v>23535</v>
      </c>
      <c r="V44" s="18"/>
      <c r="W44" s="18"/>
      <c r="X44" s="18">
        <f t="shared" si="18"/>
        <v>177</v>
      </c>
      <c r="Y44" s="12">
        <f t="shared" si="19"/>
        <v>1610</v>
      </c>
      <c r="Z44" s="18">
        <f t="shared" si="20"/>
        <v>1787</v>
      </c>
      <c r="AA44" s="18">
        <f t="shared" si="21"/>
        <v>21748</v>
      </c>
      <c r="AB44" s="12" t="s">
        <v>708</v>
      </c>
    </row>
    <row r="45" spans="1:28" s="19" customFormat="1" ht="35.1" customHeight="1">
      <c r="A45" s="12">
        <v>41</v>
      </c>
      <c r="B45" s="32" t="s">
        <v>288</v>
      </c>
      <c r="C45" s="32" t="s">
        <v>416</v>
      </c>
      <c r="D45" s="16">
        <v>337401504134</v>
      </c>
      <c r="E45" s="9">
        <v>0</v>
      </c>
      <c r="F45" s="12"/>
      <c r="G45" s="12"/>
      <c r="H45" s="12">
        <v>31</v>
      </c>
      <c r="I45" s="12">
        <v>27</v>
      </c>
      <c r="J45" s="12">
        <v>13000</v>
      </c>
      <c r="K45" s="12">
        <v>4050</v>
      </c>
      <c r="L45" s="18">
        <v>1125</v>
      </c>
      <c r="M45" s="12">
        <v>1125</v>
      </c>
      <c r="N45" s="12">
        <v>3500</v>
      </c>
      <c r="O45" s="18">
        <f t="shared" si="11"/>
        <v>22800</v>
      </c>
      <c r="P45" s="18">
        <f t="shared" si="12"/>
        <v>11323</v>
      </c>
      <c r="Q45" s="18">
        <f t="shared" si="13"/>
        <v>3527</v>
      </c>
      <c r="R45" s="18">
        <f t="shared" si="14"/>
        <v>980</v>
      </c>
      <c r="S45" s="18">
        <f t="shared" si="15"/>
        <v>980</v>
      </c>
      <c r="T45" s="18">
        <f t="shared" si="16"/>
        <v>3048</v>
      </c>
      <c r="U45" s="18">
        <f t="shared" si="17"/>
        <v>19858</v>
      </c>
      <c r="V45" s="18"/>
      <c r="W45" s="18"/>
      <c r="X45" s="18">
        <f t="shared" si="18"/>
        <v>149</v>
      </c>
      <c r="Y45" s="12">
        <f t="shared" si="19"/>
        <v>1359</v>
      </c>
      <c r="Z45" s="18">
        <f t="shared" si="20"/>
        <v>1508</v>
      </c>
      <c r="AA45" s="18">
        <f t="shared" si="21"/>
        <v>18350</v>
      </c>
      <c r="AB45" s="12" t="s">
        <v>708</v>
      </c>
    </row>
    <row r="46" spans="1:28" s="19" customFormat="1" ht="35.1" customHeight="1">
      <c r="A46" s="12">
        <v>42</v>
      </c>
      <c r="B46" s="32" t="s">
        <v>289</v>
      </c>
      <c r="C46" s="32" t="s">
        <v>417</v>
      </c>
      <c r="D46" s="16">
        <v>337401504141</v>
      </c>
      <c r="E46" s="9">
        <v>0</v>
      </c>
      <c r="F46" s="12"/>
      <c r="G46" s="12"/>
      <c r="H46" s="12">
        <v>31</v>
      </c>
      <c r="I46" s="12">
        <v>26</v>
      </c>
      <c r="J46" s="12">
        <v>13000</v>
      </c>
      <c r="K46" s="12">
        <v>4050</v>
      </c>
      <c r="L46" s="18">
        <v>1125</v>
      </c>
      <c r="M46" s="12">
        <v>1125</v>
      </c>
      <c r="N46" s="12">
        <v>3500</v>
      </c>
      <c r="O46" s="18">
        <f t="shared" si="11"/>
        <v>22800</v>
      </c>
      <c r="P46" s="18">
        <f t="shared" si="12"/>
        <v>10903</v>
      </c>
      <c r="Q46" s="18">
        <f t="shared" si="13"/>
        <v>3397</v>
      </c>
      <c r="R46" s="18">
        <f t="shared" si="14"/>
        <v>944</v>
      </c>
      <c r="S46" s="18">
        <f t="shared" si="15"/>
        <v>944</v>
      </c>
      <c r="T46" s="18">
        <f t="shared" si="16"/>
        <v>2935</v>
      </c>
      <c r="U46" s="18">
        <f t="shared" si="17"/>
        <v>19123</v>
      </c>
      <c r="V46" s="18"/>
      <c r="W46" s="18"/>
      <c r="X46" s="18">
        <f t="shared" si="18"/>
        <v>143</v>
      </c>
      <c r="Y46" s="12">
        <f t="shared" si="19"/>
        <v>1308</v>
      </c>
      <c r="Z46" s="18">
        <f t="shared" si="20"/>
        <v>1451</v>
      </c>
      <c r="AA46" s="18">
        <f t="shared" si="21"/>
        <v>17672</v>
      </c>
      <c r="AB46" s="12" t="s">
        <v>708</v>
      </c>
    </row>
    <row r="47" spans="1:28" s="19" customFormat="1" ht="35.1" customHeight="1">
      <c r="A47" s="12">
        <v>43</v>
      </c>
      <c r="B47" s="32" t="s">
        <v>290</v>
      </c>
      <c r="C47" s="32" t="s">
        <v>418</v>
      </c>
      <c r="D47" s="16">
        <v>337401504148</v>
      </c>
      <c r="E47" s="9" t="s">
        <v>569</v>
      </c>
      <c r="F47" s="12"/>
      <c r="G47" s="12"/>
      <c r="H47" s="12">
        <v>31</v>
      </c>
      <c r="I47" s="12">
        <v>25</v>
      </c>
      <c r="J47" s="12">
        <v>13000</v>
      </c>
      <c r="K47" s="12">
        <v>4050</v>
      </c>
      <c r="L47" s="18">
        <v>1125</v>
      </c>
      <c r="M47" s="12">
        <v>1125</v>
      </c>
      <c r="N47" s="12">
        <v>3500</v>
      </c>
      <c r="O47" s="18">
        <f t="shared" si="11"/>
        <v>22800</v>
      </c>
      <c r="P47" s="18">
        <f t="shared" si="12"/>
        <v>10484</v>
      </c>
      <c r="Q47" s="18">
        <f t="shared" si="13"/>
        <v>3266</v>
      </c>
      <c r="R47" s="18">
        <f t="shared" si="14"/>
        <v>907</v>
      </c>
      <c r="S47" s="18">
        <f t="shared" si="15"/>
        <v>907</v>
      </c>
      <c r="T47" s="18">
        <f t="shared" si="16"/>
        <v>2823</v>
      </c>
      <c r="U47" s="18">
        <f t="shared" si="17"/>
        <v>18387</v>
      </c>
      <c r="V47" s="18"/>
      <c r="W47" s="18"/>
      <c r="X47" s="18">
        <f t="shared" si="18"/>
        <v>138</v>
      </c>
      <c r="Y47" s="12">
        <f t="shared" si="19"/>
        <v>1258</v>
      </c>
      <c r="Z47" s="18">
        <f t="shared" si="20"/>
        <v>1396</v>
      </c>
      <c r="AA47" s="18">
        <f t="shared" si="21"/>
        <v>16991</v>
      </c>
      <c r="AB47" s="12" t="s">
        <v>708</v>
      </c>
    </row>
    <row r="48" spans="1:28" s="19" customFormat="1" ht="35.1" customHeight="1">
      <c r="A48" s="12">
        <v>44</v>
      </c>
      <c r="B48" s="32" t="s">
        <v>291</v>
      </c>
      <c r="C48" s="32" t="s">
        <v>419</v>
      </c>
      <c r="D48" s="16" t="s">
        <v>608</v>
      </c>
      <c r="E48" s="9" t="s">
        <v>653</v>
      </c>
      <c r="F48" s="12"/>
      <c r="G48" s="12"/>
      <c r="H48" s="12">
        <v>31</v>
      </c>
      <c r="I48" s="12">
        <v>27</v>
      </c>
      <c r="J48" s="12">
        <v>13000</v>
      </c>
      <c r="K48" s="12">
        <v>4050</v>
      </c>
      <c r="L48" s="18">
        <v>1125</v>
      </c>
      <c r="M48" s="12">
        <v>1125</v>
      </c>
      <c r="N48" s="12">
        <v>3500</v>
      </c>
      <c r="O48" s="18">
        <f t="shared" si="11"/>
        <v>22800</v>
      </c>
      <c r="P48" s="18">
        <f t="shared" si="12"/>
        <v>11323</v>
      </c>
      <c r="Q48" s="18">
        <f t="shared" si="13"/>
        <v>3527</v>
      </c>
      <c r="R48" s="18">
        <f t="shared" si="14"/>
        <v>980</v>
      </c>
      <c r="S48" s="18">
        <f t="shared" si="15"/>
        <v>980</v>
      </c>
      <c r="T48" s="18">
        <f t="shared" si="16"/>
        <v>3048</v>
      </c>
      <c r="U48" s="18">
        <f t="shared" si="17"/>
        <v>19858</v>
      </c>
      <c r="V48" s="18"/>
      <c r="W48" s="18"/>
      <c r="X48" s="18">
        <f t="shared" si="18"/>
        <v>149</v>
      </c>
      <c r="Y48" s="12">
        <f t="shared" si="19"/>
        <v>1359</v>
      </c>
      <c r="Z48" s="18">
        <f t="shared" si="20"/>
        <v>1508</v>
      </c>
      <c r="AA48" s="18">
        <f t="shared" si="21"/>
        <v>18350</v>
      </c>
      <c r="AB48" s="12" t="s">
        <v>709</v>
      </c>
    </row>
    <row r="49" spans="1:28" s="19" customFormat="1" ht="35.1" customHeight="1">
      <c r="A49" s="12">
        <v>45</v>
      </c>
      <c r="B49" s="32" t="s">
        <v>292</v>
      </c>
      <c r="C49" s="32" t="s">
        <v>420</v>
      </c>
      <c r="D49" s="16" t="s">
        <v>609</v>
      </c>
      <c r="E49" s="9" t="s">
        <v>654</v>
      </c>
      <c r="F49" s="12"/>
      <c r="G49" s="12"/>
      <c r="H49" s="12">
        <v>31</v>
      </c>
      <c r="I49" s="12">
        <v>21</v>
      </c>
      <c r="J49" s="12">
        <v>13000</v>
      </c>
      <c r="K49" s="12">
        <v>4050</v>
      </c>
      <c r="L49" s="18">
        <v>1125</v>
      </c>
      <c r="M49" s="12">
        <v>1125</v>
      </c>
      <c r="N49" s="12">
        <v>3500</v>
      </c>
      <c r="O49" s="18">
        <f t="shared" si="11"/>
        <v>22800</v>
      </c>
      <c r="P49" s="18">
        <f t="shared" si="12"/>
        <v>8806</v>
      </c>
      <c r="Q49" s="18">
        <f t="shared" si="13"/>
        <v>2744</v>
      </c>
      <c r="R49" s="18">
        <f t="shared" si="14"/>
        <v>762</v>
      </c>
      <c r="S49" s="18">
        <f t="shared" si="15"/>
        <v>762</v>
      </c>
      <c r="T49" s="18">
        <f t="shared" si="16"/>
        <v>2371</v>
      </c>
      <c r="U49" s="18">
        <f t="shared" si="17"/>
        <v>15445</v>
      </c>
      <c r="V49" s="18"/>
      <c r="W49" s="18"/>
      <c r="X49" s="18">
        <f t="shared" si="18"/>
        <v>116</v>
      </c>
      <c r="Y49" s="12">
        <f t="shared" si="19"/>
        <v>1057</v>
      </c>
      <c r="Z49" s="18">
        <f t="shared" si="20"/>
        <v>1173</v>
      </c>
      <c r="AA49" s="18">
        <f t="shared" si="21"/>
        <v>14272</v>
      </c>
      <c r="AB49" s="12" t="s">
        <v>709</v>
      </c>
    </row>
    <row r="50" spans="1:28" s="19" customFormat="1" ht="35.1" customHeight="1">
      <c r="A50" s="12">
        <v>46</v>
      </c>
      <c r="B50" s="32" t="s">
        <v>293</v>
      </c>
      <c r="C50" s="32" t="s">
        <v>421</v>
      </c>
      <c r="D50" s="16">
        <v>3345800663</v>
      </c>
      <c r="E50" s="9" t="s">
        <v>655</v>
      </c>
      <c r="F50" s="12"/>
      <c r="G50" s="12"/>
      <c r="H50" s="12">
        <v>31</v>
      </c>
      <c r="I50" s="12">
        <v>24</v>
      </c>
      <c r="J50" s="12">
        <v>13000</v>
      </c>
      <c r="K50" s="12">
        <v>4050</v>
      </c>
      <c r="L50" s="18">
        <v>1125</v>
      </c>
      <c r="M50" s="12">
        <v>1125</v>
      </c>
      <c r="N50" s="12">
        <v>3500</v>
      </c>
      <c r="O50" s="18">
        <f t="shared" si="11"/>
        <v>22800</v>
      </c>
      <c r="P50" s="18">
        <f t="shared" si="12"/>
        <v>10065</v>
      </c>
      <c r="Q50" s="18">
        <f t="shared" si="13"/>
        <v>3135</v>
      </c>
      <c r="R50" s="18">
        <f t="shared" si="14"/>
        <v>871</v>
      </c>
      <c r="S50" s="18">
        <f t="shared" si="15"/>
        <v>871</v>
      </c>
      <c r="T50" s="18">
        <f t="shared" si="16"/>
        <v>2710</v>
      </c>
      <c r="U50" s="18">
        <f t="shared" si="17"/>
        <v>17652</v>
      </c>
      <c r="V50" s="18"/>
      <c r="W50" s="18"/>
      <c r="X50" s="18">
        <f t="shared" si="18"/>
        <v>132</v>
      </c>
      <c r="Y50" s="12">
        <f t="shared" si="19"/>
        <v>1208</v>
      </c>
      <c r="Z50" s="18">
        <f t="shared" si="20"/>
        <v>1340</v>
      </c>
      <c r="AA50" s="18">
        <f t="shared" si="21"/>
        <v>16312</v>
      </c>
      <c r="AB50" s="12" t="s">
        <v>709</v>
      </c>
    </row>
    <row r="51" spans="1:28" s="19" customFormat="1" ht="35.1" customHeight="1">
      <c r="A51" s="12">
        <v>47</v>
      </c>
      <c r="B51" s="32" t="s">
        <v>294</v>
      </c>
      <c r="C51" s="32" t="s">
        <v>422</v>
      </c>
      <c r="D51" s="16" t="s">
        <v>610</v>
      </c>
      <c r="E51" s="9" t="s">
        <v>656</v>
      </c>
      <c r="F51" s="12"/>
      <c r="G51" s="12"/>
      <c r="H51" s="12">
        <v>31</v>
      </c>
      <c r="I51" s="12">
        <v>29</v>
      </c>
      <c r="J51" s="12">
        <v>13000</v>
      </c>
      <c r="K51" s="12">
        <v>4050</v>
      </c>
      <c r="L51" s="18">
        <v>1125</v>
      </c>
      <c r="M51" s="12">
        <v>1125</v>
      </c>
      <c r="N51" s="12">
        <v>3500</v>
      </c>
      <c r="O51" s="18">
        <f t="shared" si="11"/>
        <v>22800</v>
      </c>
      <c r="P51" s="18">
        <f t="shared" si="12"/>
        <v>12161</v>
      </c>
      <c r="Q51" s="18">
        <f t="shared" si="13"/>
        <v>3789</v>
      </c>
      <c r="R51" s="18">
        <f t="shared" si="14"/>
        <v>1052</v>
      </c>
      <c r="S51" s="18">
        <f t="shared" si="15"/>
        <v>1052</v>
      </c>
      <c r="T51" s="18">
        <f t="shared" si="16"/>
        <v>3274</v>
      </c>
      <c r="U51" s="18">
        <f t="shared" si="17"/>
        <v>21328</v>
      </c>
      <c r="V51" s="18"/>
      <c r="W51" s="18"/>
      <c r="X51" s="18">
        <f t="shared" si="18"/>
        <v>160</v>
      </c>
      <c r="Y51" s="12">
        <f t="shared" si="19"/>
        <v>1459</v>
      </c>
      <c r="Z51" s="18">
        <f t="shared" si="20"/>
        <v>1619</v>
      </c>
      <c r="AA51" s="18">
        <f t="shared" si="21"/>
        <v>19709</v>
      </c>
      <c r="AB51" s="12" t="s">
        <v>709</v>
      </c>
    </row>
    <row r="52" spans="1:28" s="19" customFormat="1" ht="35.1" customHeight="1">
      <c r="A52" s="12">
        <v>48</v>
      </c>
      <c r="B52" s="32" t="s">
        <v>295</v>
      </c>
      <c r="C52" s="32" t="s">
        <v>407</v>
      </c>
      <c r="D52" s="16">
        <v>800000009789233</v>
      </c>
      <c r="E52" s="9" t="s">
        <v>657</v>
      </c>
      <c r="F52" s="12"/>
      <c r="G52" s="12"/>
      <c r="H52" s="12">
        <v>31</v>
      </c>
      <c r="I52" s="12">
        <v>11</v>
      </c>
      <c r="J52" s="12">
        <v>13000</v>
      </c>
      <c r="K52" s="12">
        <v>4050</v>
      </c>
      <c r="L52" s="18">
        <v>1125</v>
      </c>
      <c r="M52" s="12">
        <v>1125</v>
      </c>
      <c r="N52" s="12">
        <v>3500</v>
      </c>
      <c r="O52" s="18">
        <f t="shared" si="11"/>
        <v>22800</v>
      </c>
      <c r="P52" s="18">
        <f t="shared" si="12"/>
        <v>4613</v>
      </c>
      <c r="Q52" s="18">
        <f t="shared" si="13"/>
        <v>1437</v>
      </c>
      <c r="R52" s="18">
        <f t="shared" si="14"/>
        <v>399</v>
      </c>
      <c r="S52" s="18">
        <f t="shared" si="15"/>
        <v>399</v>
      </c>
      <c r="T52" s="18">
        <f t="shared" si="16"/>
        <v>1242</v>
      </c>
      <c r="U52" s="18">
        <f t="shared" si="17"/>
        <v>8090</v>
      </c>
      <c r="V52" s="18"/>
      <c r="W52" s="18">
        <v>800</v>
      </c>
      <c r="X52" s="18">
        <f t="shared" si="18"/>
        <v>61</v>
      </c>
      <c r="Y52" s="12">
        <f t="shared" si="19"/>
        <v>554</v>
      </c>
      <c r="Z52" s="18">
        <f t="shared" si="20"/>
        <v>1415</v>
      </c>
      <c r="AA52" s="18">
        <f t="shared" si="21"/>
        <v>6675</v>
      </c>
      <c r="AB52" s="12" t="s">
        <v>709</v>
      </c>
    </row>
    <row r="53" spans="1:28" s="19" customFormat="1" ht="35.1" customHeight="1">
      <c r="A53" s="12">
        <v>49</v>
      </c>
      <c r="B53" s="32" t="s">
        <v>296</v>
      </c>
      <c r="C53" s="32" t="s">
        <v>383</v>
      </c>
      <c r="D53" s="16" t="s">
        <v>611</v>
      </c>
      <c r="E53" s="9" t="s">
        <v>655</v>
      </c>
      <c r="F53" s="12"/>
      <c r="G53" s="12"/>
      <c r="H53" s="12">
        <v>31</v>
      </c>
      <c r="I53" s="12">
        <v>27</v>
      </c>
      <c r="J53" s="12">
        <v>13000</v>
      </c>
      <c r="K53" s="12">
        <v>4050</v>
      </c>
      <c r="L53" s="18">
        <v>1125</v>
      </c>
      <c r="M53" s="12">
        <v>1125</v>
      </c>
      <c r="N53" s="12">
        <v>3500</v>
      </c>
      <c r="O53" s="18">
        <f t="shared" si="11"/>
        <v>22800</v>
      </c>
      <c r="P53" s="18">
        <f t="shared" si="12"/>
        <v>11323</v>
      </c>
      <c r="Q53" s="18">
        <f t="shared" si="13"/>
        <v>3527</v>
      </c>
      <c r="R53" s="18">
        <f t="shared" si="14"/>
        <v>980</v>
      </c>
      <c r="S53" s="18">
        <f t="shared" si="15"/>
        <v>980</v>
      </c>
      <c r="T53" s="18">
        <f t="shared" si="16"/>
        <v>3048</v>
      </c>
      <c r="U53" s="18">
        <f t="shared" si="17"/>
        <v>19858</v>
      </c>
      <c r="V53" s="18"/>
      <c r="W53" s="18"/>
      <c r="X53" s="18">
        <f t="shared" si="18"/>
        <v>149</v>
      </c>
      <c r="Y53" s="12">
        <f t="shared" si="19"/>
        <v>1359</v>
      </c>
      <c r="Z53" s="18">
        <f t="shared" si="20"/>
        <v>1508</v>
      </c>
      <c r="AA53" s="18">
        <f t="shared" si="21"/>
        <v>18350</v>
      </c>
      <c r="AB53" s="12" t="s">
        <v>709</v>
      </c>
    </row>
    <row r="54" spans="1:28" s="19" customFormat="1" ht="35.1" customHeight="1">
      <c r="A54" s="12">
        <v>50</v>
      </c>
      <c r="B54" s="32" t="s">
        <v>297</v>
      </c>
      <c r="C54" s="32" t="s">
        <v>380</v>
      </c>
      <c r="D54" s="16" t="s">
        <v>612</v>
      </c>
      <c r="E54" s="9" t="s">
        <v>657</v>
      </c>
      <c r="F54" s="12"/>
      <c r="G54" s="12"/>
      <c r="H54" s="12">
        <v>31</v>
      </c>
      <c r="I54" s="12">
        <v>27</v>
      </c>
      <c r="J54" s="12">
        <v>13000</v>
      </c>
      <c r="K54" s="12">
        <v>4050</v>
      </c>
      <c r="L54" s="18">
        <v>1125</v>
      </c>
      <c r="M54" s="12">
        <v>1125</v>
      </c>
      <c r="N54" s="12">
        <v>3500</v>
      </c>
      <c r="O54" s="18">
        <f t="shared" si="11"/>
        <v>22800</v>
      </c>
      <c r="P54" s="18">
        <f t="shared" si="12"/>
        <v>11323</v>
      </c>
      <c r="Q54" s="18">
        <f t="shared" si="13"/>
        <v>3527</v>
      </c>
      <c r="R54" s="18">
        <f t="shared" si="14"/>
        <v>980</v>
      </c>
      <c r="S54" s="18">
        <f t="shared" si="15"/>
        <v>980</v>
      </c>
      <c r="T54" s="18">
        <f t="shared" si="16"/>
        <v>3048</v>
      </c>
      <c r="U54" s="18">
        <f t="shared" si="17"/>
        <v>19858</v>
      </c>
      <c r="V54" s="18"/>
      <c r="W54" s="18"/>
      <c r="X54" s="18">
        <f t="shared" si="18"/>
        <v>149</v>
      </c>
      <c r="Y54" s="12">
        <f t="shared" si="19"/>
        <v>1359</v>
      </c>
      <c r="Z54" s="18">
        <f t="shared" si="20"/>
        <v>1508</v>
      </c>
      <c r="AA54" s="18">
        <f t="shared" si="21"/>
        <v>18350</v>
      </c>
      <c r="AB54" s="12" t="s">
        <v>709</v>
      </c>
    </row>
    <row r="55" spans="1:28" s="19" customFormat="1" ht="35.1" customHeight="1">
      <c r="A55" s="12">
        <v>51</v>
      </c>
      <c r="B55" s="32" t="s">
        <v>298</v>
      </c>
      <c r="C55" s="32" t="s">
        <v>423</v>
      </c>
      <c r="D55" s="16" t="s">
        <v>613</v>
      </c>
      <c r="E55" s="9" t="s">
        <v>658</v>
      </c>
      <c r="F55" s="12"/>
      <c r="G55" s="12"/>
      <c r="H55" s="12">
        <v>31</v>
      </c>
      <c r="I55" s="12">
        <v>17</v>
      </c>
      <c r="J55" s="12">
        <v>13000</v>
      </c>
      <c r="K55" s="12">
        <v>4050</v>
      </c>
      <c r="L55" s="18">
        <v>1125</v>
      </c>
      <c r="M55" s="12">
        <v>1125</v>
      </c>
      <c r="N55" s="12">
        <v>3500</v>
      </c>
      <c r="O55" s="18">
        <f t="shared" si="11"/>
        <v>22800</v>
      </c>
      <c r="P55" s="18">
        <f t="shared" si="12"/>
        <v>7129</v>
      </c>
      <c r="Q55" s="18">
        <f t="shared" si="13"/>
        <v>2221</v>
      </c>
      <c r="R55" s="18">
        <f t="shared" si="14"/>
        <v>617</v>
      </c>
      <c r="S55" s="18">
        <f t="shared" si="15"/>
        <v>617</v>
      </c>
      <c r="T55" s="18">
        <f t="shared" si="16"/>
        <v>1919</v>
      </c>
      <c r="U55" s="18">
        <f t="shared" si="17"/>
        <v>12503</v>
      </c>
      <c r="V55" s="18"/>
      <c r="W55" s="18"/>
      <c r="X55" s="18">
        <f t="shared" si="18"/>
        <v>94</v>
      </c>
      <c r="Y55" s="12">
        <f t="shared" si="19"/>
        <v>855</v>
      </c>
      <c r="Z55" s="18">
        <f t="shared" si="20"/>
        <v>949</v>
      </c>
      <c r="AA55" s="18">
        <f t="shared" si="21"/>
        <v>11554</v>
      </c>
      <c r="AB55" s="12" t="s">
        <v>709</v>
      </c>
    </row>
    <row r="56" spans="1:28" s="19" customFormat="1" ht="35.1" customHeight="1">
      <c r="A56" s="12">
        <v>52</v>
      </c>
      <c r="B56" s="32" t="s">
        <v>299</v>
      </c>
      <c r="C56" s="32" t="s">
        <v>424</v>
      </c>
      <c r="D56" s="16">
        <v>11161253082</v>
      </c>
      <c r="E56" s="9" t="s">
        <v>659</v>
      </c>
      <c r="F56" s="12"/>
      <c r="G56" s="12"/>
      <c r="H56" s="12">
        <v>31</v>
      </c>
      <c r="I56" s="12">
        <v>27</v>
      </c>
      <c r="J56" s="12">
        <v>13000</v>
      </c>
      <c r="K56" s="12">
        <v>4050</v>
      </c>
      <c r="L56" s="18">
        <v>1125</v>
      </c>
      <c r="M56" s="12">
        <v>1125</v>
      </c>
      <c r="N56" s="12">
        <v>3500</v>
      </c>
      <c r="O56" s="18">
        <f t="shared" si="11"/>
        <v>22800</v>
      </c>
      <c r="P56" s="18">
        <f t="shared" si="12"/>
        <v>11323</v>
      </c>
      <c r="Q56" s="18">
        <f t="shared" si="13"/>
        <v>3527</v>
      </c>
      <c r="R56" s="18">
        <f t="shared" si="14"/>
        <v>980</v>
      </c>
      <c r="S56" s="18">
        <f t="shared" si="15"/>
        <v>980</v>
      </c>
      <c r="T56" s="18">
        <f t="shared" si="16"/>
        <v>3048</v>
      </c>
      <c r="U56" s="18">
        <f t="shared" si="17"/>
        <v>19858</v>
      </c>
      <c r="V56" s="18"/>
      <c r="W56" s="18"/>
      <c r="X56" s="18">
        <f t="shared" si="18"/>
        <v>149</v>
      </c>
      <c r="Y56" s="12">
        <f t="shared" si="19"/>
        <v>1359</v>
      </c>
      <c r="Z56" s="18">
        <f t="shared" si="20"/>
        <v>1508</v>
      </c>
      <c r="AA56" s="18">
        <f t="shared" si="21"/>
        <v>18350</v>
      </c>
      <c r="AB56" s="12" t="s">
        <v>727</v>
      </c>
    </row>
    <row r="57" spans="1:28" s="19" customFormat="1" ht="35.1" customHeight="1">
      <c r="A57" s="12">
        <v>53</v>
      </c>
      <c r="B57" s="32" t="s">
        <v>300</v>
      </c>
      <c r="C57" s="32" t="s">
        <v>425</v>
      </c>
      <c r="D57" s="16">
        <v>37986820199</v>
      </c>
      <c r="E57" s="9" t="s">
        <v>660</v>
      </c>
      <c r="F57" s="12"/>
      <c r="G57" s="12"/>
      <c r="H57" s="12">
        <v>31</v>
      </c>
      <c r="I57" s="12">
        <v>28</v>
      </c>
      <c r="J57" s="12">
        <v>13000</v>
      </c>
      <c r="K57" s="12">
        <v>4050</v>
      </c>
      <c r="L57" s="18">
        <v>1125</v>
      </c>
      <c r="M57" s="12">
        <v>1125</v>
      </c>
      <c r="N57" s="12">
        <v>3500</v>
      </c>
      <c r="O57" s="18">
        <f t="shared" si="11"/>
        <v>22800</v>
      </c>
      <c r="P57" s="18">
        <f t="shared" si="12"/>
        <v>11742</v>
      </c>
      <c r="Q57" s="18">
        <f t="shared" si="13"/>
        <v>3658</v>
      </c>
      <c r="R57" s="18">
        <f t="shared" si="14"/>
        <v>1016</v>
      </c>
      <c r="S57" s="18">
        <f t="shared" si="15"/>
        <v>1016</v>
      </c>
      <c r="T57" s="18">
        <f t="shared" si="16"/>
        <v>3161</v>
      </c>
      <c r="U57" s="18">
        <f t="shared" si="17"/>
        <v>20593</v>
      </c>
      <c r="V57" s="18"/>
      <c r="W57" s="18"/>
      <c r="X57" s="18">
        <f t="shared" si="18"/>
        <v>154</v>
      </c>
      <c r="Y57" s="12">
        <f t="shared" si="19"/>
        <v>1409</v>
      </c>
      <c r="Z57" s="18">
        <f t="shared" si="20"/>
        <v>1563</v>
      </c>
      <c r="AA57" s="18">
        <f t="shared" si="21"/>
        <v>19030</v>
      </c>
      <c r="AB57" s="12" t="s">
        <v>727</v>
      </c>
    </row>
    <row r="58" spans="1:28" s="19" customFormat="1" ht="35.1" customHeight="1">
      <c r="A58" s="12">
        <v>54</v>
      </c>
      <c r="B58" s="32" t="s">
        <v>301</v>
      </c>
      <c r="C58" s="32" t="s">
        <v>426</v>
      </c>
      <c r="D58" s="33">
        <v>2846908670</v>
      </c>
      <c r="E58" s="34" t="s">
        <v>682</v>
      </c>
      <c r="F58" s="12"/>
      <c r="G58" s="12"/>
      <c r="H58" s="12">
        <v>31</v>
      </c>
      <c r="I58" s="12">
        <v>19</v>
      </c>
      <c r="J58" s="12">
        <v>13000</v>
      </c>
      <c r="K58" s="12">
        <v>4050</v>
      </c>
      <c r="L58" s="18">
        <v>1125</v>
      </c>
      <c r="M58" s="12">
        <v>1125</v>
      </c>
      <c r="N58" s="12">
        <v>3500</v>
      </c>
      <c r="O58" s="18">
        <f t="shared" si="11"/>
        <v>22800</v>
      </c>
      <c r="P58" s="18">
        <f t="shared" si="12"/>
        <v>7968</v>
      </c>
      <c r="Q58" s="18">
        <f t="shared" si="13"/>
        <v>2482</v>
      </c>
      <c r="R58" s="18">
        <f t="shared" si="14"/>
        <v>690</v>
      </c>
      <c r="S58" s="18">
        <f t="shared" si="15"/>
        <v>690</v>
      </c>
      <c r="T58" s="18">
        <f t="shared" si="16"/>
        <v>2145</v>
      </c>
      <c r="U58" s="18">
        <f t="shared" si="17"/>
        <v>13975</v>
      </c>
      <c r="V58" s="18"/>
      <c r="W58" s="18"/>
      <c r="X58" s="18">
        <f t="shared" si="18"/>
        <v>105</v>
      </c>
      <c r="Y58" s="12">
        <f t="shared" si="19"/>
        <v>956</v>
      </c>
      <c r="Z58" s="18">
        <f t="shared" si="20"/>
        <v>1061</v>
      </c>
      <c r="AA58" s="18">
        <f t="shared" si="21"/>
        <v>12914</v>
      </c>
      <c r="AB58" s="12" t="s">
        <v>709</v>
      </c>
    </row>
    <row r="59" spans="1:28" s="19" customFormat="1" ht="35.1" customHeight="1">
      <c r="A59" s="12">
        <v>55</v>
      </c>
      <c r="B59" s="32" t="s">
        <v>302</v>
      </c>
      <c r="C59" s="32" t="s">
        <v>380</v>
      </c>
      <c r="D59" s="16" t="s">
        <v>614</v>
      </c>
      <c r="E59" s="9" t="s">
        <v>598</v>
      </c>
      <c r="F59" s="12"/>
      <c r="G59" s="12"/>
      <c r="H59" s="12">
        <v>31</v>
      </c>
      <c r="I59" s="12">
        <v>29</v>
      </c>
      <c r="J59" s="12">
        <v>13000</v>
      </c>
      <c r="K59" s="12">
        <v>4050</v>
      </c>
      <c r="L59" s="18">
        <v>1125</v>
      </c>
      <c r="M59" s="12">
        <v>1125</v>
      </c>
      <c r="N59" s="12">
        <v>3500</v>
      </c>
      <c r="O59" s="18">
        <f t="shared" si="11"/>
        <v>22800</v>
      </c>
      <c r="P59" s="18">
        <f t="shared" si="12"/>
        <v>12161</v>
      </c>
      <c r="Q59" s="18">
        <f t="shared" si="13"/>
        <v>3789</v>
      </c>
      <c r="R59" s="18">
        <f t="shared" si="14"/>
        <v>1052</v>
      </c>
      <c r="S59" s="18">
        <f t="shared" si="15"/>
        <v>1052</v>
      </c>
      <c r="T59" s="18">
        <f t="shared" si="16"/>
        <v>3274</v>
      </c>
      <c r="U59" s="18">
        <f t="shared" si="17"/>
        <v>21328</v>
      </c>
      <c r="V59" s="18"/>
      <c r="W59" s="18"/>
      <c r="X59" s="18">
        <f t="shared" si="18"/>
        <v>160</v>
      </c>
      <c r="Y59" s="12">
        <f t="shared" si="19"/>
        <v>1459</v>
      </c>
      <c r="Z59" s="18">
        <f t="shared" si="20"/>
        <v>1619</v>
      </c>
      <c r="AA59" s="18">
        <f t="shared" si="21"/>
        <v>19709</v>
      </c>
      <c r="AB59" s="12" t="s">
        <v>709</v>
      </c>
    </row>
    <row r="60" spans="1:28" s="19" customFormat="1" ht="35.1" customHeight="1">
      <c r="A60" s="12">
        <v>56</v>
      </c>
      <c r="B60" s="32" t="s">
        <v>303</v>
      </c>
      <c r="C60" s="32" t="s">
        <v>427</v>
      </c>
      <c r="D60" s="16">
        <v>50100300827709</v>
      </c>
      <c r="E60" s="9" t="s">
        <v>661</v>
      </c>
      <c r="F60" s="12"/>
      <c r="G60" s="12"/>
      <c r="H60" s="12">
        <v>31</v>
      </c>
      <c r="I60" s="12">
        <v>25</v>
      </c>
      <c r="J60" s="12">
        <v>13000</v>
      </c>
      <c r="K60" s="12">
        <v>4050</v>
      </c>
      <c r="L60" s="18">
        <v>1125</v>
      </c>
      <c r="M60" s="12">
        <v>1125</v>
      </c>
      <c r="N60" s="12">
        <v>3500</v>
      </c>
      <c r="O60" s="18">
        <f t="shared" si="11"/>
        <v>22800</v>
      </c>
      <c r="P60" s="18">
        <f t="shared" si="12"/>
        <v>10484</v>
      </c>
      <c r="Q60" s="18">
        <f t="shared" si="13"/>
        <v>3266</v>
      </c>
      <c r="R60" s="18">
        <f t="shared" si="14"/>
        <v>907</v>
      </c>
      <c r="S60" s="18">
        <f t="shared" si="15"/>
        <v>907</v>
      </c>
      <c r="T60" s="18">
        <f t="shared" si="16"/>
        <v>2823</v>
      </c>
      <c r="U60" s="18">
        <f t="shared" si="17"/>
        <v>18387</v>
      </c>
      <c r="V60" s="18"/>
      <c r="W60" s="18"/>
      <c r="X60" s="18">
        <f t="shared" si="18"/>
        <v>138</v>
      </c>
      <c r="Y60" s="12">
        <f t="shared" si="19"/>
        <v>1258</v>
      </c>
      <c r="Z60" s="18">
        <f t="shared" si="20"/>
        <v>1396</v>
      </c>
      <c r="AA60" s="18">
        <f t="shared" si="21"/>
        <v>16991</v>
      </c>
      <c r="AB60" s="12" t="s">
        <v>728</v>
      </c>
    </row>
    <row r="61" spans="1:28" s="19" customFormat="1" ht="35.1" customHeight="1">
      <c r="A61" s="12">
        <v>57</v>
      </c>
      <c r="B61" s="32" t="s">
        <v>304</v>
      </c>
      <c r="C61" s="32" t="s">
        <v>428</v>
      </c>
      <c r="D61" s="16">
        <v>62495555322</v>
      </c>
      <c r="E61" s="9" t="s">
        <v>662</v>
      </c>
      <c r="F61" s="12"/>
      <c r="G61" s="12"/>
      <c r="H61" s="12">
        <v>31</v>
      </c>
      <c r="I61" s="12">
        <v>27</v>
      </c>
      <c r="J61" s="12">
        <v>13000</v>
      </c>
      <c r="K61" s="12">
        <v>4050</v>
      </c>
      <c r="L61" s="18">
        <v>1125</v>
      </c>
      <c r="M61" s="12">
        <v>1125</v>
      </c>
      <c r="N61" s="12">
        <v>3500</v>
      </c>
      <c r="O61" s="18">
        <f t="shared" si="11"/>
        <v>22800</v>
      </c>
      <c r="P61" s="18">
        <f t="shared" si="12"/>
        <v>11323</v>
      </c>
      <c r="Q61" s="18">
        <f t="shared" si="13"/>
        <v>3527</v>
      </c>
      <c r="R61" s="18">
        <f t="shared" si="14"/>
        <v>980</v>
      </c>
      <c r="S61" s="18">
        <f t="shared" si="15"/>
        <v>980</v>
      </c>
      <c r="T61" s="18">
        <f t="shared" si="16"/>
        <v>3048</v>
      </c>
      <c r="U61" s="18">
        <f t="shared" si="17"/>
        <v>19858</v>
      </c>
      <c r="V61" s="18"/>
      <c r="W61" s="18"/>
      <c r="X61" s="18">
        <f t="shared" si="18"/>
        <v>149</v>
      </c>
      <c r="Y61" s="12">
        <f t="shared" si="19"/>
        <v>1359</v>
      </c>
      <c r="Z61" s="18">
        <f t="shared" si="20"/>
        <v>1508</v>
      </c>
      <c r="AA61" s="18">
        <f t="shared" si="21"/>
        <v>18350</v>
      </c>
      <c r="AB61" s="12" t="s">
        <v>727</v>
      </c>
    </row>
    <row r="62" spans="1:28" s="19" customFormat="1" ht="35.1" customHeight="1">
      <c r="A62" s="12">
        <v>58</v>
      </c>
      <c r="B62" s="32" t="s">
        <v>305</v>
      </c>
      <c r="C62" s="32" t="s">
        <v>429</v>
      </c>
      <c r="D62" s="16">
        <v>40649391419</v>
      </c>
      <c r="E62" s="9" t="s">
        <v>660</v>
      </c>
      <c r="F62" s="12"/>
      <c r="G62" s="12"/>
      <c r="H62" s="12">
        <v>31</v>
      </c>
      <c r="I62" s="12">
        <v>29</v>
      </c>
      <c r="J62" s="12">
        <v>13000</v>
      </c>
      <c r="K62" s="12">
        <v>4050</v>
      </c>
      <c r="L62" s="18">
        <v>1125</v>
      </c>
      <c r="M62" s="12">
        <v>1125</v>
      </c>
      <c r="N62" s="12">
        <v>3500</v>
      </c>
      <c r="O62" s="18">
        <f t="shared" si="11"/>
        <v>22800</v>
      </c>
      <c r="P62" s="18">
        <f t="shared" si="12"/>
        <v>12161</v>
      </c>
      <c r="Q62" s="18">
        <f t="shared" si="13"/>
        <v>3789</v>
      </c>
      <c r="R62" s="18">
        <f t="shared" si="14"/>
        <v>1052</v>
      </c>
      <c r="S62" s="18">
        <f t="shared" si="15"/>
        <v>1052</v>
      </c>
      <c r="T62" s="18">
        <f t="shared" si="16"/>
        <v>3274</v>
      </c>
      <c r="U62" s="18">
        <f t="shared" si="17"/>
        <v>21328</v>
      </c>
      <c r="V62" s="18"/>
      <c r="W62" s="18"/>
      <c r="X62" s="18">
        <f t="shared" si="18"/>
        <v>160</v>
      </c>
      <c r="Y62" s="12">
        <f t="shared" si="19"/>
        <v>1459</v>
      </c>
      <c r="Z62" s="18">
        <f t="shared" si="20"/>
        <v>1619</v>
      </c>
      <c r="AA62" s="18">
        <f t="shared" si="21"/>
        <v>19709</v>
      </c>
      <c r="AB62" s="12" t="s">
        <v>727</v>
      </c>
    </row>
    <row r="63" spans="1:28" s="19" customFormat="1" ht="35.1" customHeight="1">
      <c r="A63" s="12">
        <v>59</v>
      </c>
      <c r="B63" s="32" t="s">
        <v>306</v>
      </c>
      <c r="C63" s="32" t="s">
        <v>430</v>
      </c>
      <c r="D63" s="16" t="s">
        <v>615</v>
      </c>
      <c r="E63" s="9" t="s">
        <v>663</v>
      </c>
      <c r="F63" s="12"/>
      <c r="G63" s="12"/>
      <c r="H63" s="12">
        <v>31</v>
      </c>
      <c r="I63" s="12">
        <v>27</v>
      </c>
      <c r="J63" s="12">
        <v>13000</v>
      </c>
      <c r="K63" s="12">
        <v>4050</v>
      </c>
      <c r="L63" s="18">
        <v>1125</v>
      </c>
      <c r="M63" s="12">
        <v>1125</v>
      </c>
      <c r="N63" s="12">
        <v>3500</v>
      </c>
      <c r="O63" s="18">
        <f t="shared" si="11"/>
        <v>22800</v>
      </c>
      <c r="P63" s="18">
        <f t="shared" si="12"/>
        <v>11323</v>
      </c>
      <c r="Q63" s="18">
        <f t="shared" si="13"/>
        <v>3527</v>
      </c>
      <c r="R63" s="18">
        <f t="shared" si="14"/>
        <v>980</v>
      </c>
      <c r="S63" s="18">
        <f t="shared" si="15"/>
        <v>980</v>
      </c>
      <c r="T63" s="18">
        <f t="shared" si="16"/>
        <v>3048</v>
      </c>
      <c r="U63" s="18">
        <f t="shared" si="17"/>
        <v>19858</v>
      </c>
      <c r="V63" s="18"/>
      <c r="W63" s="18"/>
      <c r="X63" s="18">
        <f t="shared" si="18"/>
        <v>149</v>
      </c>
      <c r="Y63" s="12">
        <f t="shared" si="19"/>
        <v>1359</v>
      </c>
      <c r="Z63" s="18">
        <f t="shared" si="20"/>
        <v>1508</v>
      </c>
      <c r="AA63" s="18">
        <f t="shared" si="21"/>
        <v>18350</v>
      </c>
      <c r="AB63" s="12" t="s">
        <v>709</v>
      </c>
    </row>
    <row r="64" spans="1:28" s="19" customFormat="1" ht="35.1" customHeight="1">
      <c r="A64" s="12">
        <v>60</v>
      </c>
      <c r="B64" s="32" t="s">
        <v>307</v>
      </c>
      <c r="C64" s="32" t="s">
        <v>431</v>
      </c>
      <c r="D64" s="16" t="s">
        <v>616</v>
      </c>
      <c r="E64" s="9" t="s">
        <v>664</v>
      </c>
      <c r="F64" s="12"/>
      <c r="G64" s="12"/>
      <c r="H64" s="12">
        <v>31</v>
      </c>
      <c r="I64" s="12">
        <v>20</v>
      </c>
      <c r="J64" s="12">
        <v>13000</v>
      </c>
      <c r="K64" s="12">
        <v>4050</v>
      </c>
      <c r="L64" s="18">
        <v>1125</v>
      </c>
      <c r="M64" s="12">
        <v>1125</v>
      </c>
      <c r="N64" s="12">
        <v>3500</v>
      </c>
      <c r="O64" s="18">
        <f t="shared" si="11"/>
        <v>22800</v>
      </c>
      <c r="P64" s="18">
        <f t="shared" si="12"/>
        <v>8387</v>
      </c>
      <c r="Q64" s="18">
        <f t="shared" si="13"/>
        <v>2613</v>
      </c>
      <c r="R64" s="18">
        <f t="shared" si="14"/>
        <v>726</v>
      </c>
      <c r="S64" s="18">
        <f t="shared" si="15"/>
        <v>726</v>
      </c>
      <c r="T64" s="18">
        <f t="shared" si="16"/>
        <v>2258</v>
      </c>
      <c r="U64" s="18">
        <f t="shared" si="17"/>
        <v>14710</v>
      </c>
      <c r="V64" s="18"/>
      <c r="W64" s="18"/>
      <c r="X64" s="18">
        <f t="shared" si="18"/>
        <v>110</v>
      </c>
      <c r="Y64" s="12">
        <f t="shared" si="19"/>
        <v>1006</v>
      </c>
      <c r="Z64" s="18">
        <f t="shared" si="20"/>
        <v>1116</v>
      </c>
      <c r="AA64" s="18">
        <f t="shared" si="21"/>
        <v>13594</v>
      </c>
      <c r="AB64" s="12" t="s">
        <v>709</v>
      </c>
    </row>
    <row r="65" spans="1:28" s="19" customFormat="1" ht="35.1" customHeight="1">
      <c r="A65" s="12">
        <v>61</v>
      </c>
      <c r="B65" s="32" t="s">
        <v>308</v>
      </c>
      <c r="C65" s="32" t="s">
        <v>432</v>
      </c>
      <c r="D65" s="16" t="s">
        <v>617</v>
      </c>
      <c r="E65" s="9" t="s">
        <v>665</v>
      </c>
      <c r="F65" s="12"/>
      <c r="G65" s="12"/>
      <c r="H65" s="12">
        <v>31</v>
      </c>
      <c r="I65" s="12">
        <v>28</v>
      </c>
      <c r="J65" s="12">
        <v>13000</v>
      </c>
      <c r="K65" s="12">
        <v>4050</v>
      </c>
      <c r="L65" s="18">
        <v>1125</v>
      </c>
      <c r="M65" s="12">
        <v>1125</v>
      </c>
      <c r="N65" s="12">
        <v>3500</v>
      </c>
      <c r="O65" s="18">
        <f t="shared" si="11"/>
        <v>22800</v>
      </c>
      <c r="P65" s="18">
        <f t="shared" si="12"/>
        <v>11742</v>
      </c>
      <c r="Q65" s="18">
        <f t="shared" si="13"/>
        <v>3658</v>
      </c>
      <c r="R65" s="18">
        <f t="shared" si="14"/>
        <v>1016</v>
      </c>
      <c r="S65" s="18">
        <f t="shared" si="15"/>
        <v>1016</v>
      </c>
      <c r="T65" s="18">
        <f t="shared" si="16"/>
        <v>3161</v>
      </c>
      <c r="U65" s="18">
        <f t="shared" si="17"/>
        <v>20593</v>
      </c>
      <c r="V65" s="18"/>
      <c r="W65" s="18"/>
      <c r="X65" s="18">
        <f t="shared" si="18"/>
        <v>154</v>
      </c>
      <c r="Y65" s="12">
        <f t="shared" si="19"/>
        <v>1409</v>
      </c>
      <c r="Z65" s="18">
        <f t="shared" si="20"/>
        <v>1563</v>
      </c>
      <c r="AA65" s="18">
        <f t="shared" si="21"/>
        <v>19030</v>
      </c>
      <c r="AB65" s="12" t="s">
        <v>709</v>
      </c>
    </row>
    <row r="66" spans="1:28" s="19" customFormat="1" ht="35.1" customHeight="1">
      <c r="A66" s="12">
        <v>62</v>
      </c>
      <c r="B66" s="32" t="s">
        <v>309</v>
      </c>
      <c r="C66" s="32" t="s">
        <v>510</v>
      </c>
      <c r="D66" s="16" t="s">
        <v>618</v>
      </c>
      <c r="E66" s="9" t="s">
        <v>666</v>
      </c>
      <c r="F66" s="12"/>
      <c r="G66" s="12"/>
      <c r="H66" s="12">
        <v>31</v>
      </c>
      <c r="I66" s="12">
        <v>21</v>
      </c>
      <c r="J66" s="12">
        <v>13000</v>
      </c>
      <c r="K66" s="12">
        <v>4050</v>
      </c>
      <c r="L66" s="18">
        <v>1125</v>
      </c>
      <c r="M66" s="12">
        <v>1125</v>
      </c>
      <c r="N66" s="12">
        <v>3500</v>
      </c>
      <c r="O66" s="18">
        <f t="shared" si="11"/>
        <v>22800</v>
      </c>
      <c r="P66" s="18">
        <f t="shared" si="12"/>
        <v>8806</v>
      </c>
      <c r="Q66" s="18">
        <f t="shared" si="13"/>
        <v>2744</v>
      </c>
      <c r="R66" s="18">
        <f t="shared" si="14"/>
        <v>762</v>
      </c>
      <c r="S66" s="18">
        <f t="shared" si="15"/>
        <v>762</v>
      </c>
      <c r="T66" s="18">
        <f t="shared" si="16"/>
        <v>2371</v>
      </c>
      <c r="U66" s="18">
        <f t="shared" si="17"/>
        <v>15445</v>
      </c>
      <c r="V66" s="18"/>
      <c r="W66" s="18"/>
      <c r="X66" s="18">
        <f t="shared" si="18"/>
        <v>116</v>
      </c>
      <c r="Y66" s="12">
        <f t="shared" si="19"/>
        <v>1057</v>
      </c>
      <c r="Z66" s="18">
        <f t="shared" si="20"/>
        <v>1173</v>
      </c>
      <c r="AA66" s="18">
        <f t="shared" si="21"/>
        <v>14272</v>
      </c>
      <c r="AB66" s="12" t="s">
        <v>709</v>
      </c>
    </row>
    <row r="67" spans="1:28" s="19" customFormat="1" ht="35.1" customHeight="1">
      <c r="A67" s="12">
        <v>63</v>
      </c>
      <c r="B67" s="32" t="s">
        <v>501</v>
      </c>
      <c r="C67" s="32" t="s">
        <v>508</v>
      </c>
      <c r="D67" s="16" t="s">
        <v>724</v>
      </c>
      <c r="E67" s="9" t="s">
        <v>725</v>
      </c>
      <c r="F67" s="12"/>
      <c r="G67" s="12"/>
      <c r="H67" s="12">
        <v>31</v>
      </c>
      <c r="I67" s="12">
        <v>10</v>
      </c>
      <c r="J67" s="12">
        <v>13000</v>
      </c>
      <c r="K67" s="12">
        <v>4050</v>
      </c>
      <c r="L67" s="18">
        <v>1125</v>
      </c>
      <c r="M67" s="12">
        <v>1125</v>
      </c>
      <c r="N67" s="12">
        <v>3500</v>
      </c>
      <c r="O67" s="18">
        <f t="shared" si="11"/>
        <v>22800</v>
      </c>
      <c r="P67" s="18">
        <f t="shared" si="12"/>
        <v>4194</v>
      </c>
      <c r="Q67" s="18">
        <f t="shared" si="13"/>
        <v>1306</v>
      </c>
      <c r="R67" s="18">
        <f t="shared" si="14"/>
        <v>363</v>
      </c>
      <c r="S67" s="18">
        <f t="shared" si="15"/>
        <v>363</v>
      </c>
      <c r="T67" s="18">
        <f t="shared" si="16"/>
        <v>1129</v>
      </c>
      <c r="U67" s="18">
        <f t="shared" si="17"/>
        <v>7355</v>
      </c>
      <c r="V67" s="18"/>
      <c r="W67" s="18">
        <v>800</v>
      </c>
      <c r="X67" s="18">
        <f t="shared" si="18"/>
        <v>55</v>
      </c>
      <c r="Y67" s="12">
        <f t="shared" si="19"/>
        <v>503</v>
      </c>
      <c r="Z67" s="18">
        <f t="shared" si="20"/>
        <v>1358</v>
      </c>
      <c r="AA67" s="18">
        <f t="shared" si="21"/>
        <v>5997</v>
      </c>
      <c r="AB67" s="12" t="s">
        <v>709</v>
      </c>
    </row>
    <row r="68" spans="1:28" s="19" customFormat="1" ht="35.1" customHeight="1">
      <c r="A68" s="12">
        <v>64</v>
      </c>
      <c r="B68" s="32" t="s">
        <v>310</v>
      </c>
      <c r="C68" s="32" t="s">
        <v>433</v>
      </c>
      <c r="D68" s="16">
        <v>39426375718</v>
      </c>
      <c r="E68" s="9" t="s">
        <v>667</v>
      </c>
      <c r="F68" s="12"/>
      <c r="G68" s="12"/>
      <c r="H68" s="12">
        <v>31</v>
      </c>
      <c r="I68" s="12">
        <v>22</v>
      </c>
      <c r="J68" s="12">
        <v>13000</v>
      </c>
      <c r="K68" s="12">
        <v>4050</v>
      </c>
      <c r="L68" s="18">
        <v>1125</v>
      </c>
      <c r="M68" s="12">
        <v>1125</v>
      </c>
      <c r="N68" s="12">
        <v>3500</v>
      </c>
      <c r="O68" s="18">
        <f t="shared" si="11"/>
        <v>22800</v>
      </c>
      <c r="P68" s="18">
        <f t="shared" si="12"/>
        <v>9226</v>
      </c>
      <c r="Q68" s="18">
        <f t="shared" si="13"/>
        <v>2874</v>
      </c>
      <c r="R68" s="18">
        <f t="shared" si="14"/>
        <v>798</v>
      </c>
      <c r="S68" s="18">
        <f t="shared" si="15"/>
        <v>798</v>
      </c>
      <c r="T68" s="18">
        <f t="shared" si="16"/>
        <v>2484</v>
      </c>
      <c r="U68" s="18">
        <f t="shared" si="17"/>
        <v>16180</v>
      </c>
      <c r="V68" s="18"/>
      <c r="W68" s="18"/>
      <c r="X68" s="18">
        <f t="shared" si="18"/>
        <v>121</v>
      </c>
      <c r="Y68" s="12">
        <f t="shared" si="19"/>
        <v>1107</v>
      </c>
      <c r="Z68" s="18">
        <f t="shared" si="20"/>
        <v>1228</v>
      </c>
      <c r="AA68" s="18">
        <f t="shared" si="21"/>
        <v>14952</v>
      </c>
      <c r="AB68" s="12" t="s">
        <v>727</v>
      </c>
    </row>
    <row r="69" spans="1:28" s="19" customFormat="1" ht="35.1" customHeight="1">
      <c r="A69" s="12">
        <v>65</v>
      </c>
      <c r="B69" s="32" t="s">
        <v>311</v>
      </c>
      <c r="C69" s="32" t="s">
        <v>434</v>
      </c>
      <c r="D69" s="16" t="s">
        <v>619</v>
      </c>
      <c r="E69" s="9" t="s">
        <v>668</v>
      </c>
      <c r="F69" s="12"/>
      <c r="G69" s="12"/>
      <c r="H69" s="12">
        <v>31</v>
      </c>
      <c r="I69" s="12">
        <v>29</v>
      </c>
      <c r="J69" s="12">
        <v>13000</v>
      </c>
      <c r="K69" s="12">
        <v>4050</v>
      </c>
      <c r="L69" s="18">
        <v>1125</v>
      </c>
      <c r="M69" s="12">
        <v>1125</v>
      </c>
      <c r="N69" s="12">
        <v>3500</v>
      </c>
      <c r="O69" s="18">
        <f t="shared" ref="O69:O100" si="22">SUM(J69:N69)</f>
        <v>22800</v>
      </c>
      <c r="P69" s="18">
        <f t="shared" ref="P69:P100" si="23">ROUND(J69/H69*I69,0)</f>
        <v>12161</v>
      </c>
      <c r="Q69" s="18">
        <f t="shared" ref="Q69:Q100" si="24">ROUND(K69/H69*I69,0)</f>
        <v>3789</v>
      </c>
      <c r="R69" s="18">
        <f t="shared" ref="R69:R100" si="25">ROUND(L69/H69*I69,0)</f>
        <v>1052</v>
      </c>
      <c r="S69" s="18">
        <f t="shared" ref="S69:S100" si="26">ROUND(M69/H69*I69,0)</f>
        <v>1052</v>
      </c>
      <c r="T69" s="18">
        <f t="shared" ref="T69:T100" si="27">ROUND(N69/H69*I69,0)</f>
        <v>3274</v>
      </c>
      <c r="U69" s="18">
        <f t="shared" ref="U69:U100" si="28">SUM(P69:T69)</f>
        <v>21328</v>
      </c>
      <c r="V69" s="18"/>
      <c r="W69" s="18"/>
      <c r="X69" s="18">
        <f t="shared" ref="X69:X100" si="29">ROUND(U69*0.75%,0)</f>
        <v>160</v>
      </c>
      <c r="Y69" s="12">
        <f t="shared" ref="Y69:Y100" si="30">ROUND(P69*12%,0)</f>
        <v>1459</v>
      </c>
      <c r="Z69" s="18">
        <f t="shared" ref="Z69:Z100" si="31">SUM(V69:Y69)</f>
        <v>1619</v>
      </c>
      <c r="AA69" s="18">
        <f t="shared" ref="AA69:AA100" si="32">U69-Z69</f>
        <v>19709</v>
      </c>
      <c r="AB69" s="12" t="s">
        <v>709</v>
      </c>
    </row>
    <row r="70" spans="1:28" s="19" customFormat="1" ht="35.1" customHeight="1">
      <c r="A70" s="12">
        <v>66</v>
      </c>
      <c r="B70" s="32" t="s">
        <v>312</v>
      </c>
      <c r="C70" s="32" t="s">
        <v>435</v>
      </c>
      <c r="D70" s="16">
        <v>3718978042</v>
      </c>
      <c r="E70" s="9" t="s">
        <v>669</v>
      </c>
      <c r="F70" s="12"/>
      <c r="G70" s="12"/>
      <c r="H70" s="12">
        <v>31</v>
      </c>
      <c r="I70" s="12">
        <v>23</v>
      </c>
      <c r="J70" s="12">
        <v>13000</v>
      </c>
      <c r="K70" s="12">
        <v>4050</v>
      </c>
      <c r="L70" s="18">
        <v>1125</v>
      </c>
      <c r="M70" s="12">
        <v>1125</v>
      </c>
      <c r="N70" s="12">
        <v>3500</v>
      </c>
      <c r="O70" s="18">
        <f t="shared" si="22"/>
        <v>22800</v>
      </c>
      <c r="P70" s="18">
        <f t="shared" si="23"/>
        <v>9645</v>
      </c>
      <c r="Q70" s="18">
        <f t="shared" si="24"/>
        <v>3005</v>
      </c>
      <c r="R70" s="18">
        <f t="shared" si="25"/>
        <v>835</v>
      </c>
      <c r="S70" s="18">
        <f t="shared" si="26"/>
        <v>835</v>
      </c>
      <c r="T70" s="18">
        <f t="shared" si="27"/>
        <v>2597</v>
      </c>
      <c r="U70" s="18">
        <f t="shared" si="28"/>
        <v>16917</v>
      </c>
      <c r="V70" s="18"/>
      <c r="W70" s="18"/>
      <c r="X70" s="18">
        <f t="shared" si="29"/>
        <v>127</v>
      </c>
      <c r="Y70" s="12">
        <f t="shared" si="30"/>
        <v>1157</v>
      </c>
      <c r="Z70" s="18">
        <f t="shared" si="31"/>
        <v>1284</v>
      </c>
      <c r="AA70" s="18">
        <f t="shared" si="32"/>
        <v>15633</v>
      </c>
      <c r="AB70" s="41" t="s">
        <v>731</v>
      </c>
    </row>
    <row r="71" spans="1:28" s="19" customFormat="1" ht="35.1" customHeight="1">
      <c r="A71" s="12">
        <v>67</v>
      </c>
      <c r="B71" s="32" t="s">
        <v>313</v>
      </c>
      <c r="C71" s="32" t="s">
        <v>436</v>
      </c>
      <c r="D71" s="16" t="s">
        <v>620</v>
      </c>
      <c r="E71" s="9" t="s">
        <v>670</v>
      </c>
      <c r="F71" s="12"/>
      <c r="G71" s="12"/>
      <c r="H71" s="12">
        <v>31</v>
      </c>
      <c r="I71" s="12">
        <v>30</v>
      </c>
      <c r="J71" s="12">
        <v>13000</v>
      </c>
      <c r="K71" s="12">
        <v>4050</v>
      </c>
      <c r="L71" s="18">
        <v>1125</v>
      </c>
      <c r="M71" s="12">
        <v>1125</v>
      </c>
      <c r="N71" s="12">
        <v>3500</v>
      </c>
      <c r="O71" s="18">
        <f t="shared" si="22"/>
        <v>22800</v>
      </c>
      <c r="P71" s="18">
        <f t="shared" si="23"/>
        <v>12581</v>
      </c>
      <c r="Q71" s="18">
        <f t="shared" si="24"/>
        <v>3919</v>
      </c>
      <c r="R71" s="18">
        <f t="shared" si="25"/>
        <v>1089</v>
      </c>
      <c r="S71" s="18">
        <f t="shared" si="26"/>
        <v>1089</v>
      </c>
      <c r="T71" s="18">
        <f t="shared" si="27"/>
        <v>3387</v>
      </c>
      <c r="U71" s="18">
        <f t="shared" si="28"/>
        <v>22065</v>
      </c>
      <c r="V71" s="18"/>
      <c r="W71" s="18"/>
      <c r="X71" s="18">
        <f t="shared" si="29"/>
        <v>165</v>
      </c>
      <c r="Y71" s="12">
        <f t="shared" si="30"/>
        <v>1510</v>
      </c>
      <c r="Z71" s="18">
        <f t="shared" si="31"/>
        <v>1675</v>
      </c>
      <c r="AA71" s="18">
        <f t="shared" si="32"/>
        <v>20390</v>
      </c>
      <c r="AB71" s="12" t="s">
        <v>709</v>
      </c>
    </row>
    <row r="72" spans="1:28" s="19" customFormat="1" ht="35.1" customHeight="1">
      <c r="A72" s="12">
        <v>68</v>
      </c>
      <c r="B72" s="32" t="s">
        <v>314</v>
      </c>
      <c r="C72" s="32" t="s">
        <v>437</v>
      </c>
      <c r="D72" s="16">
        <v>235501506128</v>
      </c>
      <c r="E72" s="9" t="s">
        <v>477</v>
      </c>
      <c r="F72" s="12"/>
      <c r="G72" s="12"/>
      <c r="H72" s="12">
        <v>31</v>
      </c>
      <c r="I72" s="12">
        <v>23</v>
      </c>
      <c r="J72" s="12">
        <v>13000</v>
      </c>
      <c r="K72" s="12">
        <v>4050</v>
      </c>
      <c r="L72" s="18">
        <v>1125</v>
      </c>
      <c r="M72" s="12">
        <v>1125</v>
      </c>
      <c r="N72" s="12">
        <v>3500</v>
      </c>
      <c r="O72" s="18">
        <f t="shared" si="22"/>
        <v>22800</v>
      </c>
      <c r="P72" s="18">
        <f t="shared" si="23"/>
        <v>9645</v>
      </c>
      <c r="Q72" s="18">
        <f t="shared" si="24"/>
        <v>3005</v>
      </c>
      <c r="R72" s="18">
        <f t="shared" si="25"/>
        <v>835</v>
      </c>
      <c r="S72" s="18">
        <f t="shared" si="26"/>
        <v>835</v>
      </c>
      <c r="T72" s="18">
        <f t="shared" si="27"/>
        <v>2597</v>
      </c>
      <c r="U72" s="18">
        <f t="shared" si="28"/>
        <v>16917</v>
      </c>
      <c r="V72" s="18"/>
      <c r="W72" s="18"/>
      <c r="X72" s="18">
        <f t="shared" si="29"/>
        <v>127</v>
      </c>
      <c r="Y72" s="12">
        <f t="shared" si="30"/>
        <v>1157</v>
      </c>
      <c r="Z72" s="18">
        <f t="shared" si="31"/>
        <v>1284</v>
      </c>
      <c r="AA72" s="18">
        <f t="shared" si="32"/>
        <v>15633</v>
      </c>
      <c r="AB72" s="41" t="s">
        <v>706</v>
      </c>
    </row>
    <row r="73" spans="1:28" s="19" customFormat="1" ht="35.1" customHeight="1">
      <c r="A73" s="12">
        <v>69</v>
      </c>
      <c r="B73" s="32" t="s">
        <v>315</v>
      </c>
      <c r="C73" s="32" t="s">
        <v>189</v>
      </c>
      <c r="D73" s="16">
        <v>20161056381</v>
      </c>
      <c r="E73" s="9" t="s">
        <v>671</v>
      </c>
      <c r="F73" s="12"/>
      <c r="G73" s="12"/>
      <c r="H73" s="12">
        <v>31</v>
      </c>
      <c r="I73" s="12">
        <v>24</v>
      </c>
      <c r="J73" s="12">
        <v>13000</v>
      </c>
      <c r="K73" s="12">
        <v>4050</v>
      </c>
      <c r="L73" s="18">
        <v>1125</v>
      </c>
      <c r="M73" s="12">
        <v>1125</v>
      </c>
      <c r="N73" s="12">
        <v>3500</v>
      </c>
      <c r="O73" s="18">
        <f t="shared" si="22"/>
        <v>22800</v>
      </c>
      <c r="P73" s="18">
        <f t="shared" si="23"/>
        <v>10065</v>
      </c>
      <c r="Q73" s="18">
        <f t="shared" si="24"/>
        <v>3135</v>
      </c>
      <c r="R73" s="18">
        <f t="shared" si="25"/>
        <v>871</v>
      </c>
      <c r="S73" s="18">
        <f t="shared" si="26"/>
        <v>871</v>
      </c>
      <c r="T73" s="18">
        <f t="shared" si="27"/>
        <v>2710</v>
      </c>
      <c r="U73" s="18">
        <f t="shared" si="28"/>
        <v>17652</v>
      </c>
      <c r="V73" s="18"/>
      <c r="W73" s="18">
        <v>800</v>
      </c>
      <c r="X73" s="18">
        <f t="shared" si="29"/>
        <v>132</v>
      </c>
      <c r="Y73" s="12">
        <f t="shared" si="30"/>
        <v>1208</v>
      </c>
      <c r="Z73" s="18">
        <f t="shared" si="31"/>
        <v>2140</v>
      </c>
      <c r="AA73" s="18">
        <f t="shared" si="32"/>
        <v>15512</v>
      </c>
      <c r="AB73" s="12" t="s">
        <v>709</v>
      </c>
    </row>
    <row r="74" spans="1:28" s="19" customFormat="1" ht="35.1" customHeight="1">
      <c r="A74" s="12">
        <v>70</v>
      </c>
      <c r="B74" s="32" t="s">
        <v>316</v>
      </c>
      <c r="C74" s="32" t="s">
        <v>438</v>
      </c>
      <c r="D74" s="16">
        <v>50100307202202</v>
      </c>
      <c r="E74" s="9" t="s">
        <v>672</v>
      </c>
      <c r="F74" s="12"/>
      <c r="G74" s="12"/>
      <c r="H74" s="12">
        <v>31</v>
      </c>
      <c r="I74" s="12">
        <v>27</v>
      </c>
      <c r="J74" s="12">
        <v>13000</v>
      </c>
      <c r="K74" s="12">
        <v>4050</v>
      </c>
      <c r="L74" s="18">
        <v>1125</v>
      </c>
      <c r="M74" s="12">
        <v>1125</v>
      </c>
      <c r="N74" s="12">
        <v>3500</v>
      </c>
      <c r="O74" s="18">
        <f t="shared" si="22"/>
        <v>22800</v>
      </c>
      <c r="P74" s="18">
        <f t="shared" si="23"/>
        <v>11323</v>
      </c>
      <c r="Q74" s="18">
        <f t="shared" si="24"/>
        <v>3527</v>
      </c>
      <c r="R74" s="18">
        <f t="shared" si="25"/>
        <v>980</v>
      </c>
      <c r="S74" s="18">
        <f t="shared" si="26"/>
        <v>980</v>
      </c>
      <c r="T74" s="18">
        <f t="shared" si="27"/>
        <v>3048</v>
      </c>
      <c r="U74" s="18">
        <f t="shared" si="28"/>
        <v>19858</v>
      </c>
      <c r="V74" s="18"/>
      <c r="W74" s="18">
        <v>800</v>
      </c>
      <c r="X74" s="18">
        <f t="shared" si="29"/>
        <v>149</v>
      </c>
      <c r="Y74" s="12">
        <f t="shared" si="30"/>
        <v>1359</v>
      </c>
      <c r="Z74" s="18">
        <f t="shared" si="31"/>
        <v>2308</v>
      </c>
      <c r="AA74" s="18">
        <f t="shared" si="32"/>
        <v>17550</v>
      </c>
      <c r="AB74" s="12" t="s">
        <v>709</v>
      </c>
    </row>
    <row r="75" spans="1:28" s="19" customFormat="1" ht="35.1" customHeight="1">
      <c r="A75" s="12">
        <v>71</v>
      </c>
      <c r="B75" s="32" t="s">
        <v>317</v>
      </c>
      <c r="C75" s="32" t="s">
        <v>439</v>
      </c>
      <c r="D75" s="16">
        <v>50190021534781</v>
      </c>
      <c r="E75" s="9" t="s">
        <v>673</v>
      </c>
      <c r="F75" s="12"/>
      <c r="G75" s="12"/>
      <c r="H75" s="12">
        <v>31</v>
      </c>
      <c r="I75" s="12">
        <v>19</v>
      </c>
      <c r="J75" s="12">
        <v>13000</v>
      </c>
      <c r="K75" s="12">
        <v>4050</v>
      </c>
      <c r="L75" s="18">
        <v>1125</v>
      </c>
      <c r="M75" s="12">
        <v>1125</v>
      </c>
      <c r="N75" s="12">
        <v>3500</v>
      </c>
      <c r="O75" s="18">
        <f t="shared" si="22"/>
        <v>22800</v>
      </c>
      <c r="P75" s="18">
        <f t="shared" si="23"/>
        <v>7968</v>
      </c>
      <c r="Q75" s="18">
        <f t="shared" si="24"/>
        <v>2482</v>
      </c>
      <c r="R75" s="18">
        <f t="shared" si="25"/>
        <v>690</v>
      </c>
      <c r="S75" s="18">
        <f t="shared" si="26"/>
        <v>690</v>
      </c>
      <c r="T75" s="18">
        <f t="shared" si="27"/>
        <v>2145</v>
      </c>
      <c r="U75" s="18">
        <f t="shared" si="28"/>
        <v>13975</v>
      </c>
      <c r="V75" s="18"/>
      <c r="W75" s="18"/>
      <c r="X75" s="18">
        <f t="shared" si="29"/>
        <v>105</v>
      </c>
      <c r="Y75" s="12">
        <f t="shared" si="30"/>
        <v>956</v>
      </c>
      <c r="Z75" s="18">
        <f t="shared" si="31"/>
        <v>1061</v>
      </c>
      <c r="AA75" s="18">
        <f t="shared" si="32"/>
        <v>12914</v>
      </c>
      <c r="AB75" s="12" t="s">
        <v>709</v>
      </c>
    </row>
    <row r="76" spans="1:28" s="19" customFormat="1" ht="35.1" customHeight="1">
      <c r="A76" s="12">
        <v>72</v>
      </c>
      <c r="B76" s="32" t="s">
        <v>318</v>
      </c>
      <c r="C76" s="32" t="s">
        <v>440</v>
      </c>
      <c r="D76" s="16">
        <v>235501505993</v>
      </c>
      <c r="E76" s="9" t="s">
        <v>477</v>
      </c>
      <c r="F76" s="12"/>
      <c r="G76" s="12"/>
      <c r="H76" s="12">
        <v>31</v>
      </c>
      <c r="I76" s="12">
        <v>24</v>
      </c>
      <c r="J76" s="12">
        <v>13000</v>
      </c>
      <c r="K76" s="12">
        <v>4050</v>
      </c>
      <c r="L76" s="18">
        <v>1125</v>
      </c>
      <c r="M76" s="12">
        <v>1125</v>
      </c>
      <c r="N76" s="12">
        <v>3500</v>
      </c>
      <c r="O76" s="18">
        <f t="shared" si="22"/>
        <v>22800</v>
      </c>
      <c r="P76" s="18">
        <f t="shared" si="23"/>
        <v>10065</v>
      </c>
      <c r="Q76" s="18">
        <f t="shared" si="24"/>
        <v>3135</v>
      </c>
      <c r="R76" s="18">
        <f t="shared" si="25"/>
        <v>871</v>
      </c>
      <c r="S76" s="18">
        <f t="shared" si="26"/>
        <v>871</v>
      </c>
      <c r="T76" s="18">
        <f t="shared" si="27"/>
        <v>2710</v>
      </c>
      <c r="U76" s="18">
        <f t="shared" si="28"/>
        <v>17652</v>
      </c>
      <c r="V76" s="18"/>
      <c r="W76" s="18"/>
      <c r="X76" s="18">
        <f t="shared" si="29"/>
        <v>132</v>
      </c>
      <c r="Y76" s="12">
        <f t="shared" si="30"/>
        <v>1208</v>
      </c>
      <c r="Z76" s="18">
        <f t="shared" si="31"/>
        <v>1340</v>
      </c>
      <c r="AA76" s="18">
        <f t="shared" si="32"/>
        <v>16312</v>
      </c>
      <c r="AB76" s="12" t="s">
        <v>708</v>
      </c>
    </row>
    <row r="77" spans="1:28" s="19" customFormat="1" ht="35.1" customHeight="1">
      <c r="A77" s="12">
        <v>73</v>
      </c>
      <c r="B77" s="32" t="s">
        <v>319</v>
      </c>
      <c r="C77" s="32" t="s">
        <v>169</v>
      </c>
      <c r="D77" s="16" t="s">
        <v>621</v>
      </c>
      <c r="E77" s="9" t="s">
        <v>477</v>
      </c>
      <c r="F77" s="12"/>
      <c r="G77" s="12"/>
      <c r="H77" s="12">
        <v>31</v>
      </c>
      <c r="I77" s="12">
        <v>26</v>
      </c>
      <c r="J77" s="12">
        <v>13000</v>
      </c>
      <c r="K77" s="12">
        <v>4050</v>
      </c>
      <c r="L77" s="18">
        <v>1125</v>
      </c>
      <c r="M77" s="12">
        <v>1125</v>
      </c>
      <c r="N77" s="12">
        <v>3500</v>
      </c>
      <c r="O77" s="18">
        <f t="shared" si="22"/>
        <v>22800</v>
      </c>
      <c r="P77" s="18">
        <f t="shared" si="23"/>
        <v>10903</v>
      </c>
      <c r="Q77" s="18">
        <f t="shared" si="24"/>
        <v>3397</v>
      </c>
      <c r="R77" s="18">
        <f t="shared" si="25"/>
        <v>944</v>
      </c>
      <c r="S77" s="18">
        <f t="shared" si="26"/>
        <v>944</v>
      </c>
      <c r="T77" s="18">
        <f t="shared" si="27"/>
        <v>2935</v>
      </c>
      <c r="U77" s="18">
        <f t="shared" si="28"/>
        <v>19123</v>
      </c>
      <c r="V77" s="18"/>
      <c r="W77" s="18"/>
      <c r="X77" s="18">
        <f t="shared" si="29"/>
        <v>143</v>
      </c>
      <c r="Y77" s="12">
        <f t="shared" si="30"/>
        <v>1308</v>
      </c>
      <c r="Z77" s="18">
        <f t="shared" si="31"/>
        <v>1451</v>
      </c>
      <c r="AA77" s="18">
        <f t="shared" si="32"/>
        <v>17672</v>
      </c>
      <c r="AB77" s="12" t="s">
        <v>708</v>
      </c>
    </row>
    <row r="78" spans="1:28" s="19" customFormat="1" ht="35.1" customHeight="1">
      <c r="A78" s="12">
        <v>74</v>
      </c>
      <c r="B78" s="32" t="s">
        <v>320</v>
      </c>
      <c r="C78" s="32" t="s">
        <v>441</v>
      </c>
      <c r="D78" s="16" t="s">
        <v>622</v>
      </c>
      <c r="E78" s="9" t="s">
        <v>674</v>
      </c>
      <c r="F78" s="12"/>
      <c r="G78" s="12"/>
      <c r="H78" s="12">
        <v>31</v>
      </c>
      <c r="I78" s="12">
        <v>22</v>
      </c>
      <c r="J78" s="12">
        <v>13000</v>
      </c>
      <c r="K78" s="12">
        <v>4050</v>
      </c>
      <c r="L78" s="18">
        <v>1125</v>
      </c>
      <c r="M78" s="12">
        <v>1125</v>
      </c>
      <c r="N78" s="12">
        <v>3500</v>
      </c>
      <c r="O78" s="18">
        <f t="shared" si="22"/>
        <v>22800</v>
      </c>
      <c r="P78" s="18">
        <f t="shared" si="23"/>
        <v>9226</v>
      </c>
      <c r="Q78" s="18">
        <f t="shared" si="24"/>
        <v>2874</v>
      </c>
      <c r="R78" s="18">
        <f t="shared" si="25"/>
        <v>798</v>
      </c>
      <c r="S78" s="18">
        <f t="shared" si="26"/>
        <v>798</v>
      </c>
      <c r="T78" s="18">
        <f t="shared" si="27"/>
        <v>2484</v>
      </c>
      <c r="U78" s="18">
        <f t="shared" si="28"/>
        <v>16180</v>
      </c>
      <c r="V78" s="18"/>
      <c r="W78" s="18"/>
      <c r="X78" s="18">
        <f t="shared" si="29"/>
        <v>121</v>
      </c>
      <c r="Y78" s="12">
        <f t="shared" si="30"/>
        <v>1107</v>
      </c>
      <c r="Z78" s="18">
        <f t="shared" si="31"/>
        <v>1228</v>
      </c>
      <c r="AA78" s="18">
        <f t="shared" si="32"/>
        <v>14952</v>
      </c>
      <c r="AB78" s="12" t="s">
        <v>708</v>
      </c>
    </row>
    <row r="79" spans="1:28" s="19" customFormat="1" ht="35.1" customHeight="1">
      <c r="A79" s="12">
        <v>75</v>
      </c>
      <c r="B79" s="32" t="s">
        <v>321</v>
      </c>
      <c r="C79" s="32" t="s">
        <v>442</v>
      </c>
      <c r="D79" s="16">
        <v>732201500441</v>
      </c>
      <c r="E79" s="9" t="s">
        <v>62</v>
      </c>
      <c r="F79" s="12"/>
      <c r="G79" s="12"/>
      <c r="H79" s="12">
        <v>31</v>
      </c>
      <c r="I79" s="12">
        <v>17</v>
      </c>
      <c r="J79" s="12">
        <v>13000</v>
      </c>
      <c r="K79" s="12">
        <v>4050</v>
      </c>
      <c r="L79" s="18">
        <v>1125</v>
      </c>
      <c r="M79" s="12">
        <v>1125</v>
      </c>
      <c r="N79" s="12">
        <v>3500</v>
      </c>
      <c r="O79" s="18">
        <f t="shared" si="22"/>
        <v>22800</v>
      </c>
      <c r="P79" s="18">
        <f t="shared" si="23"/>
        <v>7129</v>
      </c>
      <c r="Q79" s="18">
        <f t="shared" si="24"/>
        <v>2221</v>
      </c>
      <c r="R79" s="18">
        <f t="shared" si="25"/>
        <v>617</v>
      </c>
      <c r="S79" s="18">
        <f t="shared" si="26"/>
        <v>617</v>
      </c>
      <c r="T79" s="18">
        <f t="shared" si="27"/>
        <v>1919</v>
      </c>
      <c r="U79" s="18">
        <f t="shared" si="28"/>
        <v>12503</v>
      </c>
      <c r="V79" s="18"/>
      <c r="W79" s="18"/>
      <c r="X79" s="18">
        <f t="shared" si="29"/>
        <v>94</v>
      </c>
      <c r="Y79" s="12">
        <f t="shared" si="30"/>
        <v>855</v>
      </c>
      <c r="Z79" s="18">
        <f t="shared" si="31"/>
        <v>949</v>
      </c>
      <c r="AA79" s="18">
        <f t="shared" si="32"/>
        <v>11554</v>
      </c>
      <c r="AB79" s="12" t="s">
        <v>708</v>
      </c>
    </row>
    <row r="80" spans="1:28" s="19" customFormat="1" ht="35.1" customHeight="1">
      <c r="A80" s="12">
        <v>76</v>
      </c>
      <c r="B80" s="32" t="s">
        <v>322</v>
      </c>
      <c r="C80" s="32" t="s">
        <v>443</v>
      </c>
      <c r="D80" s="16">
        <v>732201500459</v>
      </c>
      <c r="E80" s="9" t="s">
        <v>62</v>
      </c>
      <c r="F80" s="12"/>
      <c r="G80" s="12"/>
      <c r="H80" s="12">
        <v>31</v>
      </c>
      <c r="I80" s="12">
        <v>21</v>
      </c>
      <c r="J80" s="12">
        <v>13000</v>
      </c>
      <c r="K80" s="12">
        <v>4050</v>
      </c>
      <c r="L80" s="18">
        <v>1125</v>
      </c>
      <c r="M80" s="12">
        <v>1125</v>
      </c>
      <c r="N80" s="12">
        <v>3500</v>
      </c>
      <c r="O80" s="18">
        <f t="shared" si="22"/>
        <v>22800</v>
      </c>
      <c r="P80" s="18">
        <f t="shared" si="23"/>
        <v>8806</v>
      </c>
      <c r="Q80" s="18">
        <f t="shared" si="24"/>
        <v>2744</v>
      </c>
      <c r="R80" s="18">
        <f t="shared" si="25"/>
        <v>762</v>
      </c>
      <c r="S80" s="18">
        <f t="shared" si="26"/>
        <v>762</v>
      </c>
      <c r="T80" s="18">
        <f t="shared" si="27"/>
        <v>2371</v>
      </c>
      <c r="U80" s="18">
        <f t="shared" si="28"/>
        <v>15445</v>
      </c>
      <c r="V80" s="18"/>
      <c r="W80" s="18"/>
      <c r="X80" s="18">
        <f t="shared" si="29"/>
        <v>116</v>
      </c>
      <c r="Y80" s="12">
        <f t="shared" si="30"/>
        <v>1057</v>
      </c>
      <c r="Z80" s="18">
        <f t="shared" si="31"/>
        <v>1173</v>
      </c>
      <c r="AA80" s="18">
        <f t="shared" si="32"/>
        <v>14272</v>
      </c>
      <c r="AB80" s="41" t="s">
        <v>709</v>
      </c>
    </row>
    <row r="81" spans="1:28" s="19" customFormat="1" ht="35.1" customHeight="1">
      <c r="A81" s="12">
        <v>77</v>
      </c>
      <c r="B81" s="32" t="s">
        <v>323</v>
      </c>
      <c r="C81" s="32" t="s">
        <v>444</v>
      </c>
      <c r="D81" s="16">
        <v>732201500142</v>
      </c>
      <c r="E81" s="9" t="s">
        <v>62</v>
      </c>
      <c r="F81" s="12"/>
      <c r="G81" s="12"/>
      <c r="H81" s="12">
        <v>31</v>
      </c>
      <c r="I81" s="12">
        <v>28</v>
      </c>
      <c r="J81" s="12">
        <v>13000</v>
      </c>
      <c r="K81" s="12">
        <v>4050</v>
      </c>
      <c r="L81" s="18">
        <v>1125</v>
      </c>
      <c r="M81" s="12">
        <v>1125</v>
      </c>
      <c r="N81" s="12">
        <v>3500</v>
      </c>
      <c r="O81" s="18">
        <f t="shared" si="22"/>
        <v>22800</v>
      </c>
      <c r="P81" s="18">
        <f t="shared" si="23"/>
        <v>11742</v>
      </c>
      <c r="Q81" s="18">
        <f t="shared" si="24"/>
        <v>3658</v>
      </c>
      <c r="R81" s="18">
        <f t="shared" si="25"/>
        <v>1016</v>
      </c>
      <c r="S81" s="18">
        <f t="shared" si="26"/>
        <v>1016</v>
      </c>
      <c r="T81" s="18">
        <f t="shared" si="27"/>
        <v>3161</v>
      </c>
      <c r="U81" s="18">
        <f t="shared" si="28"/>
        <v>20593</v>
      </c>
      <c r="V81" s="18"/>
      <c r="W81" s="18"/>
      <c r="X81" s="18">
        <f t="shared" si="29"/>
        <v>154</v>
      </c>
      <c r="Y81" s="12">
        <f t="shared" si="30"/>
        <v>1409</v>
      </c>
      <c r="Z81" s="18">
        <f t="shared" si="31"/>
        <v>1563</v>
      </c>
      <c r="AA81" s="18">
        <f t="shared" si="32"/>
        <v>19030</v>
      </c>
      <c r="AB81" s="12" t="s">
        <v>708</v>
      </c>
    </row>
    <row r="82" spans="1:28" s="19" customFormat="1" ht="35.1" customHeight="1">
      <c r="A82" s="12">
        <v>78</v>
      </c>
      <c r="B82" s="32" t="s">
        <v>324</v>
      </c>
      <c r="C82" s="32" t="s">
        <v>445</v>
      </c>
      <c r="D82" s="16">
        <v>732201500432</v>
      </c>
      <c r="E82" s="9" t="s">
        <v>62</v>
      </c>
      <c r="F82" s="12"/>
      <c r="G82" s="12"/>
      <c r="H82" s="12">
        <v>31</v>
      </c>
      <c r="I82" s="12">
        <v>21</v>
      </c>
      <c r="J82" s="12">
        <v>13000</v>
      </c>
      <c r="K82" s="12">
        <v>4050</v>
      </c>
      <c r="L82" s="18">
        <v>1125</v>
      </c>
      <c r="M82" s="12">
        <v>1125</v>
      </c>
      <c r="N82" s="12">
        <v>3500</v>
      </c>
      <c r="O82" s="18">
        <f t="shared" si="22"/>
        <v>22800</v>
      </c>
      <c r="P82" s="18">
        <f t="shared" si="23"/>
        <v>8806</v>
      </c>
      <c r="Q82" s="18">
        <f t="shared" si="24"/>
        <v>2744</v>
      </c>
      <c r="R82" s="18">
        <f t="shared" si="25"/>
        <v>762</v>
      </c>
      <c r="S82" s="18">
        <f t="shared" si="26"/>
        <v>762</v>
      </c>
      <c r="T82" s="18">
        <f t="shared" si="27"/>
        <v>2371</v>
      </c>
      <c r="U82" s="18">
        <f t="shared" si="28"/>
        <v>15445</v>
      </c>
      <c r="V82" s="18"/>
      <c r="W82" s="18"/>
      <c r="X82" s="18">
        <f t="shared" si="29"/>
        <v>116</v>
      </c>
      <c r="Y82" s="12">
        <f t="shared" si="30"/>
        <v>1057</v>
      </c>
      <c r="Z82" s="18">
        <f t="shared" si="31"/>
        <v>1173</v>
      </c>
      <c r="AA82" s="18">
        <f t="shared" si="32"/>
        <v>14272</v>
      </c>
      <c r="AB82" s="12" t="s">
        <v>708</v>
      </c>
    </row>
    <row r="83" spans="1:28" s="19" customFormat="1" ht="35.1" customHeight="1">
      <c r="A83" s="12">
        <v>79</v>
      </c>
      <c r="B83" s="32" t="s">
        <v>325</v>
      </c>
      <c r="C83" s="32" t="s">
        <v>446</v>
      </c>
      <c r="D83" s="16">
        <v>337401504133</v>
      </c>
      <c r="E83" s="9" t="s">
        <v>589</v>
      </c>
      <c r="F83" s="12"/>
      <c r="G83" s="12"/>
      <c r="H83" s="12">
        <v>31</v>
      </c>
      <c r="I83" s="12">
        <v>27</v>
      </c>
      <c r="J83" s="12">
        <v>13000</v>
      </c>
      <c r="K83" s="12">
        <v>4050</v>
      </c>
      <c r="L83" s="18">
        <v>1125</v>
      </c>
      <c r="M83" s="12">
        <v>1125</v>
      </c>
      <c r="N83" s="12">
        <v>3500</v>
      </c>
      <c r="O83" s="18">
        <f t="shared" si="22"/>
        <v>22800</v>
      </c>
      <c r="P83" s="18">
        <f t="shared" si="23"/>
        <v>11323</v>
      </c>
      <c r="Q83" s="18">
        <f t="shared" si="24"/>
        <v>3527</v>
      </c>
      <c r="R83" s="18">
        <f t="shared" si="25"/>
        <v>980</v>
      </c>
      <c r="S83" s="18">
        <f t="shared" si="26"/>
        <v>980</v>
      </c>
      <c r="T83" s="18">
        <f t="shared" si="27"/>
        <v>3048</v>
      </c>
      <c r="U83" s="18">
        <f t="shared" si="28"/>
        <v>19858</v>
      </c>
      <c r="V83" s="18"/>
      <c r="W83" s="18"/>
      <c r="X83" s="18">
        <f t="shared" si="29"/>
        <v>149</v>
      </c>
      <c r="Y83" s="12">
        <f t="shared" si="30"/>
        <v>1359</v>
      </c>
      <c r="Z83" s="18">
        <f t="shared" si="31"/>
        <v>1508</v>
      </c>
      <c r="AA83" s="18">
        <f t="shared" si="32"/>
        <v>18350</v>
      </c>
      <c r="AB83" s="12" t="s">
        <v>708</v>
      </c>
    </row>
    <row r="84" spans="1:28" s="19" customFormat="1" ht="35.1" customHeight="1">
      <c r="A84" s="12">
        <v>80</v>
      </c>
      <c r="B84" s="32" t="s">
        <v>326</v>
      </c>
      <c r="C84" s="32" t="s">
        <v>389</v>
      </c>
      <c r="D84" s="16">
        <v>235501505990</v>
      </c>
      <c r="E84" s="9" t="s">
        <v>477</v>
      </c>
      <c r="F84" s="12"/>
      <c r="G84" s="12"/>
      <c r="H84" s="12">
        <v>31</v>
      </c>
      <c r="I84" s="12">
        <v>29</v>
      </c>
      <c r="J84" s="12">
        <v>13000</v>
      </c>
      <c r="K84" s="12">
        <v>4050</v>
      </c>
      <c r="L84" s="18">
        <v>1125</v>
      </c>
      <c r="M84" s="12">
        <v>1125</v>
      </c>
      <c r="N84" s="12">
        <v>3500</v>
      </c>
      <c r="O84" s="18">
        <f t="shared" si="22"/>
        <v>22800</v>
      </c>
      <c r="P84" s="18">
        <f t="shared" si="23"/>
        <v>12161</v>
      </c>
      <c r="Q84" s="18">
        <f t="shared" si="24"/>
        <v>3789</v>
      </c>
      <c r="R84" s="18">
        <f t="shared" si="25"/>
        <v>1052</v>
      </c>
      <c r="S84" s="18">
        <f t="shared" si="26"/>
        <v>1052</v>
      </c>
      <c r="T84" s="18">
        <f t="shared" si="27"/>
        <v>3274</v>
      </c>
      <c r="U84" s="18">
        <f t="shared" si="28"/>
        <v>21328</v>
      </c>
      <c r="V84" s="18"/>
      <c r="W84" s="18"/>
      <c r="X84" s="18">
        <f t="shared" si="29"/>
        <v>160</v>
      </c>
      <c r="Y84" s="12">
        <f t="shared" si="30"/>
        <v>1459</v>
      </c>
      <c r="Z84" s="18">
        <f t="shared" si="31"/>
        <v>1619</v>
      </c>
      <c r="AA84" s="18">
        <f t="shared" si="32"/>
        <v>19709</v>
      </c>
      <c r="AB84" s="12" t="s">
        <v>708</v>
      </c>
    </row>
    <row r="85" spans="1:28" s="19" customFormat="1" ht="35.1" customHeight="1">
      <c r="A85" s="12">
        <v>81</v>
      </c>
      <c r="B85" s="32" t="s">
        <v>327</v>
      </c>
      <c r="C85" s="32" t="s">
        <v>447</v>
      </c>
      <c r="D85" s="16" t="s">
        <v>623</v>
      </c>
      <c r="E85" s="9" t="s">
        <v>674</v>
      </c>
      <c r="F85" s="12"/>
      <c r="G85" s="12"/>
      <c r="H85" s="12">
        <v>31</v>
      </c>
      <c r="I85" s="12">
        <v>0</v>
      </c>
      <c r="J85" s="12">
        <v>13000</v>
      </c>
      <c r="K85" s="12">
        <v>4050</v>
      </c>
      <c r="L85" s="18">
        <v>1125</v>
      </c>
      <c r="M85" s="12">
        <v>1125</v>
      </c>
      <c r="N85" s="12">
        <v>3500</v>
      </c>
      <c r="O85" s="18">
        <f t="shared" si="22"/>
        <v>22800</v>
      </c>
      <c r="P85" s="18">
        <f t="shared" si="23"/>
        <v>0</v>
      </c>
      <c r="Q85" s="18">
        <f t="shared" si="24"/>
        <v>0</v>
      </c>
      <c r="R85" s="18">
        <f t="shared" si="25"/>
        <v>0</v>
      </c>
      <c r="S85" s="18">
        <f t="shared" si="26"/>
        <v>0</v>
      </c>
      <c r="T85" s="18">
        <f t="shared" si="27"/>
        <v>0</v>
      </c>
      <c r="U85" s="18">
        <f t="shared" si="28"/>
        <v>0</v>
      </c>
      <c r="V85" s="18"/>
      <c r="W85" s="18"/>
      <c r="X85" s="18">
        <f t="shared" si="29"/>
        <v>0</v>
      </c>
      <c r="Y85" s="12">
        <f t="shared" si="30"/>
        <v>0</v>
      </c>
      <c r="Z85" s="18">
        <f t="shared" si="31"/>
        <v>0</v>
      </c>
      <c r="AA85" s="18">
        <f t="shared" si="32"/>
        <v>0</v>
      </c>
      <c r="AB85" s="12" t="s">
        <v>729</v>
      </c>
    </row>
    <row r="86" spans="1:28" s="19" customFormat="1" ht="35.1" customHeight="1">
      <c r="A86" s="12">
        <v>82</v>
      </c>
      <c r="B86" s="32" t="s">
        <v>328</v>
      </c>
      <c r="C86" s="32" t="s">
        <v>448</v>
      </c>
      <c r="D86" s="16">
        <v>732201500435</v>
      </c>
      <c r="E86" s="9" t="s">
        <v>62</v>
      </c>
      <c r="F86" s="12"/>
      <c r="G86" s="12"/>
      <c r="H86" s="12">
        <v>31</v>
      </c>
      <c r="I86" s="12">
        <v>24</v>
      </c>
      <c r="J86" s="12">
        <v>13000</v>
      </c>
      <c r="K86" s="12">
        <v>4050</v>
      </c>
      <c r="L86" s="18">
        <v>1125</v>
      </c>
      <c r="M86" s="12">
        <v>1125</v>
      </c>
      <c r="N86" s="12">
        <v>3500</v>
      </c>
      <c r="O86" s="18">
        <f t="shared" si="22"/>
        <v>22800</v>
      </c>
      <c r="P86" s="18">
        <f t="shared" si="23"/>
        <v>10065</v>
      </c>
      <c r="Q86" s="18">
        <f t="shared" si="24"/>
        <v>3135</v>
      </c>
      <c r="R86" s="18">
        <f t="shared" si="25"/>
        <v>871</v>
      </c>
      <c r="S86" s="18">
        <f t="shared" si="26"/>
        <v>871</v>
      </c>
      <c r="T86" s="18">
        <f t="shared" si="27"/>
        <v>2710</v>
      </c>
      <c r="U86" s="18">
        <f t="shared" si="28"/>
        <v>17652</v>
      </c>
      <c r="V86" s="18"/>
      <c r="W86" s="18"/>
      <c r="X86" s="18">
        <f t="shared" si="29"/>
        <v>132</v>
      </c>
      <c r="Y86" s="12">
        <f t="shared" si="30"/>
        <v>1208</v>
      </c>
      <c r="Z86" s="18">
        <f t="shared" si="31"/>
        <v>1340</v>
      </c>
      <c r="AA86" s="18">
        <f t="shared" si="32"/>
        <v>16312</v>
      </c>
      <c r="AB86" s="12" t="s">
        <v>708</v>
      </c>
    </row>
    <row r="87" spans="1:28" s="19" customFormat="1" ht="35.1" customHeight="1">
      <c r="A87" s="12">
        <v>83</v>
      </c>
      <c r="B87" s="32" t="s">
        <v>329</v>
      </c>
      <c r="C87" s="32" t="s">
        <v>511</v>
      </c>
      <c r="D87" s="16">
        <v>732201500140</v>
      </c>
      <c r="E87" s="9" t="s">
        <v>62</v>
      </c>
      <c r="F87" s="12"/>
      <c r="G87" s="12"/>
      <c r="H87" s="12">
        <v>31</v>
      </c>
      <c r="I87" s="12">
        <v>18</v>
      </c>
      <c r="J87" s="12">
        <v>13000</v>
      </c>
      <c r="K87" s="12">
        <v>4050</v>
      </c>
      <c r="L87" s="18">
        <v>1125</v>
      </c>
      <c r="M87" s="12">
        <v>1125</v>
      </c>
      <c r="N87" s="12">
        <v>3500</v>
      </c>
      <c r="O87" s="18">
        <f t="shared" si="22"/>
        <v>22800</v>
      </c>
      <c r="P87" s="18">
        <f t="shared" si="23"/>
        <v>7548</v>
      </c>
      <c r="Q87" s="18">
        <f t="shared" si="24"/>
        <v>2352</v>
      </c>
      <c r="R87" s="18">
        <f t="shared" si="25"/>
        <v>653</v>
      </c>
      <c r="S87" s="18">
        <f t="shared" si="26"/>
        <v>653</v>
      </c>
      <c r="T87" s="18">
        <f t="shared" si="27"/>
        <v>2032</v>
      </c>
      <c r="U87" s="18">
        <f t="shared" si="28"/>
        <v>13238</v>
      </c>
      <c r="V87" s="18"/>
      <c r="W87" s="18"/>
      <c r="X87" s="18">
        <f t="shared" si="29"/>
        <v>99</v>
      </c>
      <c r="Y87" s="12">
        <f t="shared" si="30"/>
        <v>906</v>
      </c>
      <c r="Z87" s="18">
        <f t="shared" si="31"/>
        <v>1005</v>
      </c>
      <c r="AA87" s="18">
        <f t="shared" si="32"/>
        <v>12233</v>
      </c>
      <c r="AB87" s="12" t="s">
        <v>708</v>
      </c>
    </row>
    <row r="88" spans="1:28" s="19" customFormat="1" ht="35.1" customHeight="1">
      <c r="A88" s="12">
        <v>84</v>
      </c>
      <c r="B88" s="32" t="s">
        <v>330</v>
      </c>
      <c r="C88" s="32" t="s">
        <v>449</v>
      </c>
      <c r="D88" s="16" t="s">
        <v>624</v>
      </c>
      <c r="E88" s="9" t="s">
        <v>578</v>
      </c>
      <c r="F88" s="12"/>
      <c r="G88" s="12"/>
      <c r="H88" s="12">
        <v>31</v>
      </c>
      <c r="I88" s="12">
        <v>27</v>
      </c>
      <c r="J88" s="12">
        <v>13000</v>
      </c>
      <c r="K88" s="12">
        <v>4050</v>
      </c>
      <c r="L88" s="18">
        <v>1125</v>
      </c>
      <c r="M88" s="12">
        <v>1125</v>
      </c>
      <c r="N88" s="12">
        <v>3500</v>
      </c>
      <c r="O88" s="18">
        <f t="shared" si="22"/>
        <v>22800</v>
      </c>
      <c r="P88" s="18">
        <f t="shared" si="23"/>
        <v>11323</v>
      </c>
      <c r="Q88" s="18">
        <f t="shared" si="24"/>
        <v>3527</v>
      </c>
      <c r="R88" s="18">
        <f t="shared" si="25"/>
        <v>980</v>
      </c>
      <c r="S88" s="18">
        <f t="shared" si="26"/>
        <v>980</v>
      </c>
      <c r="T88" s="18">
        <f t="shared" si="27"/>
        <v>3048</v>
      </c>
      <c r="U88" s="18">
        <f t="shared" si="28"/>
        <v>19858</v>
      </c>
      <c r="V88" s="18"/>
      <c r="W88" s="18">
        <v>800</v>
      </c>
      <c r="X88" s="18">
        <f t="shared" si="29"/>
        <v>149</v>
      </c>
      <c r="Y88" s="12">
        <f t="shared" si="30"/>
        <v>1359</v>
      </c>
      <c r="Z88" s="18">
        <f t="shared" si="31"/>
        <v>2308</v>
      </c>
      <c r="AA88" s="18">
        <f t="shared" si="32"/>
        <v>17550</v>
      </c>
      <c r="AB88" s="12" t="s">
        <v>709</v>
      </c>
    </row>
    <row r="89" spans="1:28" s="19" customFormat="1" ht="35.1" customHeight="1">
      <c r="A89" s="12">
        <v>85</v>
      </c>
      <c r="B89" s="32" t="s">
        <v>331</v>
      </c>
      <c r="C89" s="32" t="s">
        <v>450</v>
      </c>
      <c r="D89" s="16" t="s">
        <v>625</v>
      </c>
      <c r="E89" s="9" t="s">
        <v>589</v>
      </c>
      <c r="F89" s="12"/>
      <c r="G89" s="12"/>
      <c r="H89" s="12">
        <v>31</v>
      </c>
      <c r="I89" s="12">
        <v>23</v>
      </c>
      <c r="J89" s="12">
        <v>13000</v>
      </c>
      <c r="K89" s="12">
        <v>4050</v>
      </c>
      <c r="L89" s="18">
        <v>1125</v>
      </c>
      <c r="M89" s="12">
        <v>1125</v>
      </c>
      <c r="N89" s="12">
        <v>3500</v>
      </c>
      <c r="O89" s="18">
        <f t="shared" si="22"/>
        <v>22800</v>
      </c>
      <c r="P89" s="18">
        <f t="shared" si="23"/>
        <v>9645</v>
      </c>
      <c r="Q89" s="18">
        <f t="shared" si="24"/>
        <v>3005</v>
      </c>
      <c r="R89" s="18">
        <f t="shared" si="25"/>
        <v>835</v>
      </c>
      <c r="S89" s="18">
        <f t="shared" si="26"/>
        <v>835</v>
      </c>
      <c r="T89" s="18">
        <f t="shared" si="27"/>
        <v>2597</v>
      </c>
      <c r="U89" s="18">
        <f t="shared" si="28"/>
        <v>16917</v>
      </c>
      <c r="V89" s="18"/>
      <c r="W89" s="18"/>
      <c r="X89" s="18">
        <f t="shared" si="29"/>
        <v>127</v>
      </c>
      <c r="Y89" s="12">
        <f t="shared" si="30"/>
        <v>1157</v>
      </c>
      <c r="Z89" s="18">
        <f t="shared" si="31"/>
        <v>1284</v>
      </c>
      <c r="AA89" s="18">
        <f t="shared" si="32"/>
        <v>15633</v>
      </c>
      <c r="AB89" s="12" t="s">
        <v>708</v>
      </c>
    </row>
    <row r="90" spans="1:28" s="19" customFormat="1" ht="35.1" customHeight="1">
      <c r="A90" s="12">
        <v>86</v>
      </c>
      <c r="B90" s="32" t="s">
        <v>332</v>
      </c>
      <c r="C90" s="32" t="s">
        <v>451</v>
      </c>
      <c r="D90" s="16" t="s">
        <v>626</v>
      </c>
      <c r="E90" s="9" t="s">
        <v>675</v>
      </c>
      <c r="F90" s="12"/>
      <c r="G90" s="12"/>
      <c r="H90" s="12">
        <v>31</v>
      </c>
      <c r="I90" s="12">
        <v>21</v>
      </c>
      <c r="J90" s="12">
        <v>13000</v>
      </c>
      <c r="K90" s="12">
        <v>4050</v>
      </c>
      <c r="L90" s="18">
        <v>1125</v>
      </c>
      <c r="M90" s="12">
        <v>1125</v>
      </c>
      <c r="N90" s="12">
        <v>3500</v>
      </c>
      <c r="O90" s="18">
        <f t="shared" si="22"/>
        <v>22800</v>
      </c>
      <c r="P90" s="18">
        <f t="shared" si="23"/>
        <v>8806</v>
      </c>
      <c r="Q90" s="18">
        <f t="shared" si="24"/>
        <v>2744</v>
      </c>
      <c r="R90" s="18">
        <f t="shared" si="25"/>
        <v>762</v>
      </c>
      <c r="S90" s="18">
        <f t="shared" si="26"/>
        <v>762</v>
      </c>
      <c r="T90" s="18">
        <f t="shared" si="27"/>
        <v>2371</v>
      </c>
      <c r="U90" s="18">
        <f t="shared" si="28"/>
        <v>15445</v>
      </c>
      <c r="V90" s="18"/>
      <c r="W90" s="18"/>
      <c r="X90" s="18">
        <f t="shared" si="29"/>
        <v>116</v>
      </c>
      <c r="Y90" s="12">
        <f t="shared" si="30"/>
        <v>1057</v>
      </c>
      <c r="Z90" s="18">
        <f t="shared" si="31"/>
        <v>1173</v>
      </c>
      <c r="AA90" s="18">
        <f t="shared" si="32"/>
        <v>14272</v>
      </c>
      <c r="AB90" s="12" t="s">
        <v>709</v>
      </c>
    </row>
    <row r="91" spans="1:28" s="19" customFormat="1" ht="35.1" customHeight="1">
      <c r="A91" s="12">
        <v>87</v>
      </c>
      <c r="B91" s="32" t="s">
        <v>333</v>
      </c>
      <c r="C91" s="32" t="s">
        <v>452</v>
      </c>
      <c r="D91" s="16">
        <v>30873982998</v>
      </c>
      <c r="E91" s="9" t="s">
        <v>676</v>
      </c>
      <c r="F91" s="12"/>
      <c r="G91" s="12"/>
      <c r="H91" s="12">
        <v>31</v>
      </c>
      <c r="I91" s="12">
        <v>28</v>
      </c>
      <c r="J91" s="12">
        <v>13000</v>
      </c>
      <c r="K91" s="12">
        <v>4050</v>
      </c>
      <c r="L91" s="18">
        <v>1125</v>
      </c>
      <c r="M91" s="12">
        <v>1125</v>
      </c>
      <c r="N91" s="12">
        <v>3500</v>
      </c>
      <c r="O91" s="18">
        <f t="shared" si="22"/>
        <v>22800</v>
      </c>
      <c r="P91" s="18">
        <f t="shared" si="23"/>
        <v>11742</v>
      </c>
      <c r="Q91" s="18">
        <f t="shared" si="24"/>
        <v>3658</v>
      </c>
      <c r="R91" s="18">
        <f t="shared" si="25"/>
        <v>1016</v>
      </c>
      <c r="S91" s="18">
        <f t="shared" si="26"/>
        <v>1016</v>
      </c>
      <c r="T91" s="18">
        <f t="shared" si="27"/>
        <v>3161</v>
      </c>
      <c r="U91" s="18">
        <f t="shared" si="28"/>
        <v>20593</v>
      </c>
      <c r="V91" s="18"/>
      <c r="W91" s="18"/>
      <c r="X91" s="18">
        <f t="shared" si="29"/>
        <v>154</v>
      </c>
      <c r="Y91" s="12">
        <f t="shared" si="30"/>
        <v>1409</v>
      </c>
      <c r="Z91" s="18">
        <f t="shared" si="31"/>
        <v>1563</v>
      </c>
      <c r="AA91" s="18">
        <f t="shared" si="32"/>
        <v>19030</v>
      </c>
      <c r="AB91" s="12" t="s">
        <v>727</v>
      </c>
    </row>
    <row r="92" spans="1:28" s="19" customFormat="1" ht="35.1" customHeight="1">
      <c r="A92" s="12">
        <v>88</v>
      </c>
      <c r="B92" s="32" t="s">
        <v>334</v>
      </c>
      <c r="C92" s="32" t="s">
        <v>453</v>
      </c>
      <c r="D92" s="16" t="s">
        <v>627</v>
      </c>
      <c r="E92" s="9" t="s">
        <v>677</v>
      </c>
      <c r="F92" s="12"/>
      <c r="G92" s="12"/>
      <c r="H92" s="12">
        <v>31</v>
      </c>
      <c r="I92" s="12">
        <v>28</v>
      </c>
      <c r="J92" s="12">
        <v>13000</v>
      </c>
      <c r="K92" s="12">
        <v>4050</v>
      </c>
      <c r="L92" s="18">
        <v>1125</v>
      </c>
      <c r="M92" s="12">
        <v>1125</v>
      </c>
      <c r="N92" s="12">
        <v>3500</v>
      </c>
      <c r="O92" s="18">
        <f t="shared" si="22"/>
        <v>22800</v>
      </c>
      <c r="P92" s="18">
        <f t="shared" si="23"/>
        <v>11742</v>
      </c>
      <c r="Q92" s="18">
        <f t="shared" si="24"/>
        <v>3658</v>
      </c>
      <c r="R92" s="18">
        <f t="shared" si="25"/>
        <v>1016</v>
      </c>
      <c r="S92" s="18">
        <f t="shared" si="26"/>
        <v>1016</v>
      </c>
      <c r="T92" s="18">
        <f t="shared" si="27"/>
        <v>3161</v>
      </c>
      <c r="U92" s="18">
        <f t="shared" si="28"/>
        <v>20593</v>
      </c>
      <c r="V92" s="18"/>
      <c r="W92" s="18"/>
      <c r="X92" s="18">
        <f t="shared" si="29"/>
        <v>154</v>
      </c>
      <c r="Y92" s="12">
        <f t="shared" si="30"/>
        <v>1409</v>
      </c>
      <c r="Z92" s="18">
        <f t="shared" si="31"/>
        <v>1563</v>
      </c>
      <c r="AA92" s="18">
        <f t="shared" si="32"/>
        <v>19030</v>
      </c>
      <c r="AB92" s="12" t="s">
        <v>709</v>
      </c>
    </row>
    <row r="93" spans="1:28" s="19" customFormat="1" ht="35.1" customHeight="1">
      <c r="A93" s="12">
        <v>89</v>
      </c>
      <c r="B93" s="32" t="s">
        <v>335</v>
      </c>
      <c r="C93" s="32" t="s">
        <v>454</v>
      </c>
      <c r="D93" s="16" t="s">
        <v>628</v>
      </c>
      <c r="E93" s="9" t="s">
        <v>678</v>
      </c>
      <c r="F93" s="12"/>
      <c r="G93" s="12"/>
      <c r="H93" s="12">
        <v>31</v>
      </c>
      <c r="I93" s="12">
        <v>23</v>
      </c>
      <c r="J93" s="12">
        <v>13000</v>
      </c>
      <c r="K93" s="12">
        <v>4050</v>
      </c>
      <c r="L93" s="18">
        <v>1125</v>
      </c>
      <c r="M93" s="12">
        <v>1125</v>
      </c>
      <c r="N93" s="12">
        <v>3500</v>
      </c>
      <c r="O93" s="18">
        <f t="shared" si="22"/>
        <v>22800</v>
      </c>
      <c r="P93" s="18">
        <f t="shared" si="23"/>
        <v>9645</v>
      </c>
      <c r="Q93" s="18">
        <f t="shared" si="24"/>
        <v>3005</v>
      </c>
      <c r="R93" s="18">
        <f t="shared" si="25"/>
        <v>835</v>
      </c>
      <c r="S93" s="18">
        <f t="shared" si="26"/>
        <v>835</v>
      </c>
      <c r="T93" s="18">
        <f t="shared" si="27"/>
        <v>2597</v>
      </c>
      <c r="U93" s="18">
        <f t="shared" si="28"/>
        <v>16917</v>
      </c>
      <c r="V93" s="18"/>
      <c r="W93" s="18"/>
      <c r="X93" s="18">
        <f t="shared" si="29"/>
        <v>127</v>
      </c>
      <c r="Y93" s="12">
        <f t="shared" si="30"/>
        <v>1157</v>
      </c>
      <c r="Z93" s="18">
        <f t="shared" si="31"/>
        <v>1284</v>
      </c>
      <c r="AA93" s="18">
        <f t="shared" si="32"/>
        <v>15633</v>
      </c>
      <c r="AB93" s="12" t="s">
        <v>709</v>
      </c>
    </row>
    <row r="94" spans="1:28" s="19" customFormat="1" ht="35.1" customHeight="1">
      <c r="A94" s="12">
        <v>90</v>
      </c>
      <c r="B94" s="32" t="s">
        <v>336</v>
      </c>
      <c r="C94" s="32" t="s">
        <v>455</v>
      </c>
      <c r="D94" s="16" t="s">
        <v>629</v>
      </c>
      <c r="E94" s="9" t="s">
        <v>572</v>
      </c>
      <c r="F94" s="12"/>
      <c r="G94" s="12"/>
      <c r="H94" s="12">
        <v>31</v>
      </c>
      <c r="I94" s="12">
        <v>22</v>
      </c>
      <c r="J94" s="12">
        <v>13000</v>
      </c>
      <c r="K94" s="12">
        <v>4050</v>
      </c>
      <c r="L94" s="18">
        <v>1125</v>
      </c>
      <c r="M94" s="12">
        <v>1125</v>
      </c>
      <c r="N94" s="12">
        <v>3500</v>
      </c>
      <c r="O94" s="18">
        <f t="shared" si="22"/>
        <v>22800</v>
      </c>
      <c r="P94" s="18">
        <f t="shared" si="23"/>
        <v>9226</v>
      </c>
      <c r="Q94" s="18">
        <f t="shared" si="24"/>
        <v>2874</v>
      </c>
      <c r="R94" s="18">
        <f t="shared" si="25"/>
        <v>798</v>
      </c>
      <c r="S94" s="18">
        <f t="shared" si="26"/>
        <v>798</v>
      </c>
      <c r="T94" s="18">
        <f t="shared" si="27"/>
        <v>2484</v>
      </c>
      <c r="U94" s="18">
        <f t="shared" si="28"/>
        <v>16180</v>
      </c>
      <c r="V94" s="18"/>
      <c r="W94" s="18"/>
      <c r="X94" s="18">
        <f t="shared" si="29"/>
        <v>121</v>
      </c>
      <c r="Y94" s="12">
        <f t="shared" si="30"/>
        <v>1107</v>
      </c>
      <c r="Z94" s="18">
        <f t="shared" si="31"/>
        <v>1228</v>
      </c>
      <c r="AA94" s="18">
        <f t="shared" si="32"/>
        <v>14952</v>
      </c>
      <c r="AB94" s="12" t="s">
        <v>727</v>
      </c>
    </row>
    <row r="95" spans="1:28" s="19" customFormat="1" ht="35.1" customHeight="1">
      <c r="A95" s="12">
        <v>91</v>
      </c>
      <c r="B95" s="32" t="s">
        <v>337</v>
      </c>
      <c r="C95" s="32" t="s">
        <v>456</v>
      </c>
      <c r="D95" s="16" t="s">
        <v>630</v>
      </c>
      <c r="E95" s="9" t="s">
        <v>679</v>
      </c>
      <c r="F95" s="12"/>
      <c r="G95" s="12"/>
      <c r="H95" s="12">
        <v>31</v>
      </c>
      <c r="I95" s="12">
        <v>13</v>
      </c>
      <c r="J95" s="12">
        <v>13000</v>
      </c>
      <c r="K95" s="12">
        <v>4050</v>
      </c>
      <c r="L95" s="18">
        <v>1125</v>
      </c>
      <c r="M95" s="12">
        <v>1125</v>
      </c>
      <c r="N95" s="12">
        <v>3500</v>
      </c>
      <c r="O95" s="18">
        <f t="shared" si="22"/>
        <v>22800</v>
      </c>
      <c r="P95" s="18">
        <f t="shared" si="23"/>
        <v>5452</v>
      </c>
      <c r="Q95" s="18">
        <f t="shared" si="24"/>
        <v>1698</v>
      </c>
      <c r="R95" s="18">
        <f t="shared" si="25"/>
        <v>472</v>
      </c>
      <c r="S95" s="18">
        <f t="shared" si="26"/>
        <v>472</v>
      </c>
      <c r="T95" s="18">
        <f t="shared" si="27"/>
        <v>1468</v>
      </c>
      <c r="U95" s="18">
        <f t="shared" si="28"/>
        <v>9562</v>
      </c>
      <c r="V95" s="18"/>
      <c r="W95" s="18"/>
      <c r="X95" s="18">
        <f t="shared" si="29"/>
        <v>72</v>
      </c>
      <c r="Y95" s="12">
        <f t="shared" si="30"/>
        <v>654</v>
      </c>
      <c r="Z95" s="18">
        <f t="shared" si="31"/>
        <v>726</v>
      </c>
      <c r="AA95" s="18">
        <f t="shared" si="32"/>
        <v>8836</v>
      </c>
      <c r="AB95" s="12" t="s">
        <v>709</v>
      </c>
    </row>
    <row r="96" spans="1:28" s="19" customFormat="1" ht="35.1" customHeight="1">
      <c r="A96" s="12">
        <v>92</v>
      </c>
      <c r="B96" s="32" t="s">
        <v>338</v>
      </c>
      <c r="C96" s="32" t="s">
        <v>457</v>
      </c>
      <c r="D96" s="16" t="s">
        <v>631</v>
      </c>
      <c r="E96" s="9" t="s">
        <v>680</v>
      </c>
      <c r="F96" s="12"/>
      <c r="G96" s="12"/>
      <c r="H96" s="12">
        <v>31</v>
      </c>
      <c r="I96" s="12">
        <v>25</v>
      </c>
      <c r="J96" s="12">
        <v>13000</v>
      </c>
      <c r="K96" s="12">
        <v>4050</v>
      </c>
      <c r="L96" s="18">
        <v>1125</v>
      </c>
      <c r="M96" s="12">
        <v>1125</v>
      </c>
      <c r="N96" s="12">
        <v>3500</v>
      </c>
      <c r="O96" s="18">
        <f t="shared" si="22"/>
        <v>22800</v>
      </c>
      <c r="P96" s="18">
        <f t="shared" si="23"/>
        <v>10484</v>
      </c>
      <c r="Q96" s="18">
        <f t="shared" si="24"/>
        <v>3266</v>
      </c>
      <c r="R96" s="18">
        <f t="shared" si="25"/>
        <v>907</v>
      </c>
      <c r="S96" s="18">
        <f t="shared" si="26"/>
        <v>907</v>
      </c>
      <c r="T96" s="18">
        <f t="shared" si="27"/>
        <v>2823</v>
      </c>
      <c r="U96" s="18">
        <f t="shared" si="28"/>
        <v>18387</v>
      </c>
      <c r="V96" s="18"/>
      <c r="W96" s="18"/>
      <c r="X96" s="18">
        <f t="shared" si="29"/>
        <v>138</v>
      </c>
      <c r="Y96" s="12">
        <f t="shared" si="30"/>
        <v>1258</v>
      </c>
      <c r="Z96" s="18">
        <f t="shared" si="31"/>
        <v>1396</v>
      </c>
      <c r="AA96" s="18">
        <f t="shared" si="32"/>
        <v>16991</v>
      </c>
      <c r="AB96" s="12" t="s">
        <v>709</v>
      </c>
    </row>
    <row r="97" spans="1:28" s="19" customFormat="1" ht="35.1" customHeight="1">
      <c r="A97" s="12">
        <v>93</v>
      </c>
      <c r="B97" s="32" t="s">
        <v>339</v>
      </c>
      <c r="C97" s="32" t="s">
        <v>458</v>
      </c>
      <c r="D97" s="16" t="s">
        <v>632</v>
      </c>
      <c r="E97" s="9" t="s">
        <v>681</v>
      </c>
      <c r="F97" s="12"/>
      <c r="G97" s="12"/>
      <c r="H97" s="12">
        <v>31</v>
      </c>
      <c r="I97" s="12">
        <v>27</v>
      </c>
      <c r="J97" s="12">
        <v>13000</v>
      </c>
      <c r="K97" s="12">
        <v>4050</v>
      </c>
      <c r="L97" s="18">
        <v>1125</v>
      </c>
      <c r="M97" s="12">
        <v>1125</v>
      </c>
      <c r="N97" s="12">
        <v>3500</v>
      </c>
      <c r="O97" s="18">
        <f t="shared" si="22"/>
        <v>22800</v>
      </c>
      <c r="P97" s="18">
        <f t="shared" si="23"/>
        <v>11323</v>
      </c>
      <c r="Q97" s="18">
        <f t="shared" si="24"/>
        <v>3527</v>
      </c>
      <c r="R97" s="18">
        <f t="shared" si="25"/>
        <v>980</v>
      </c>
      <c r="S97" s="18">
        <f t="shared" si="26"/>
        <v>980</v>
      </c>
      <c r="T97" s="18">
        <f t="shared" si="27"/>
        <v>3048</v>
      </c>
      <c r="U97" s="18">
        <f t="shared" si="28"/>
        <v>19858</v>
      </c>
      <c r="V97" s="18"/>
      <c r="W97" s="18"/>
      <c r="X97" s="18">
        <f t="shared" si="29"/>
        <v>149</v>
      </c>
      <c r="Y97" s="12">
        <f t="shared" si="30"/>
        <v>1359</v>
      </c>
      <c r="Z97" s="18">
        <f t="shared" si="31"/>
        <v>1508</v>
      </c>
      <c r="AA97" s="18">
        <f t="shared" si="32"/>
        <v>18350</v>
      </c>
      <c r="AB97" s="12" t="s">
        <v>709</v>
      </c>
    </row>
    <row r="98" spans="1:28" s="19" customFormat="1" ht="35.1" customHeight="1">
      <c r="A98" s="12">
        <v>94</v>
      </c>
      <c r="B98" s="32" t="s">
        <v>340</v>
      </c>
      <c r="C98" s="32" t="s">
        <v>459</v>
      </c>
      <c r="D98" s="16" t="s">
        <v>633</v>
      </c>
      <c r="E98" s="9" t="s">
        <v>578</v>
      </c>
      <c r="F98" s="12"/>
      <c r="G98" s="12"/>
      <c r="H98" s="12">
        <v>31</v>
      </c>
      <c r="I98" s="12">
        <v>24</v>
      </c>
      <c r="J98" s="12">
        <v>13000</v>
      </c>
      <c r="K98" s="12">
        <v>4050</v>
      </c>
      <c r="L98" s="18">
        <v>1125</v>
      </c>
      <c r="M98" s="12">
        <v>1125</v>
      </c>
      <c r="N98" s="12">
        <v>3500</v>
      </c>
      <c r="O98" s="18">
        <f t="shared" si="22"/>
        <v>22800</v>
      </c>
      <c r="P98" s="18">
        <f t="shared" si="23"/>
        <v>10065</v>
      </c>
      <c r="Q98" s="18">
        <f t="shared" si="24"/>
        <v>3135</v>
      </c>
      <c r="R98" s="18">
        <f t="shared" si="25"/>
        <v>871</v>
      </c>
      <c r="S98" s="18">
        <f t="shared" si="26"/>
        <v>871</v>
      </c>
      <c r="T98" s="18">
        <f t="shared" si="27"/>
        <v>2710</v>
      </c>
      <c r="U98" s="18">
        <f t="shared" si="28"/>
        <v>17652</v>
      </c>
      <c r="V98" s="18"/>
      <c r="W98" s="18">
        <v>800</v>
      </c>
      <c r="X98" s="18">
        <f t="shared" si="29"/>
        <v>132</v>
      </c>
      <c r="Y98" s="12">
        <f t="shared" si="30"/>
        <v>1208</v>
      </c>
      <c r="Z98" s="18">
        <f t="shared" si="31"/>
        <v>2140</v>
      </c>
      <c r="AA98" s="18">
        <f t="shared" si="32"/>
        <v>15512</v>
      </c>
      <c r="AB98" s="12" t="s">
        <v>709</v>
      </c>
    </row>
    <row r="99" spans="1:28" s="19" customFormat="1" ht="35.1" customHeight="1">
      <c r="A99" s="12">
        <v>95</v>
      </c>
      <c r="B99" s="32" t="s">
        <v>341</v>
      </c>
      <c r="C99" s="32" t="s">
        <v>460</v>
      </c>
      <c r="D99" s="16" t="s">
        <v>634</v>
      </c>
      <c r="E99" s="9" t="s">
        <v>477</v>
      </c>
      <c r="F99" s="12"/>
      <c r="G99" s="12"/>
      <c r="H99" s="12">
        <v>31</v>
      </c>
      <c r="I99" s="12">
        <v>29</v>
      </c>
      <c r="J99" s="12">
        <v>13000</v>
      </c>
      <c r="K99" s="12">
        <v>4050</v>
      </c>
      <c r="L99" s="18">
        <v>1125</v>
      </c>
      <c r="M99" s="12">
        <v>1125</v>
      </c>
      <c r="N99" s="12">
        <v>3500</v>
      </c>
      <c r="O99" s="18">
        <f t="shared" si="22"/>
        <v>22800</v>
      </c>
      <c r="P99" s="18">
        <f t="shared" si="23"/>
        <v>12161</v>
      </c>
      <c r="Q99" s="18">
        <f t="shared" si="24"/>
        <v>3789</v>
      </c>
      <c r="R99" s="18">
        <f t="shared" si="25"/>
        <v>1052</v>
      </c>
      <c r="S99" s="18">
        <f t="shared" si="26"/>
        <v>1052</v>
      </c>
      <c r="T99" s="18">
        <f t="shared" si="27"/>
        <v>3274</v>
      </c>
      <c r="U99" s="18">
        <f t="shared" si="28"/>
        <v>21328</v>
      </c>
      <c r="V99" s="18"/>
      <c r="W99" s="18"/>
      <c r="X99" s="18">
        <f t="shared" si="29"/>
        <v>160</v>
      </c>
      <c r="Y99" s="12">
        <f t="shared" si="30"/>
        <v>1459</v>
      </c>
      <c r="Z99" s="18">
        <f t="shared" si="31"/>
        <v>1619</v>
      </c>
      <c r="AA99" s="18">
        <f t="shared" si="32"/>
        <v>19709</v>
      </c>
      <c r="AB99" s="12" t="s">
        <v>708</v>
      </c>
    </row>
    <row r="100" spans="1:28" s="19" customFormat="1" ht="35.1" customHeight="1">
      <c r="A100" s="12">
        <v>96</v>
      </c>
      <c r="B100" s="32" t="s">
        <v>342</v>
      </c>
      <c r="C100" s="32" t="s">
        <v>403</v>
      </c>
      <c r="D100" s="16">
        <v>732201500462</v>
      </c>
      <c r="E100" s="9" t="s">
        <v>62</v>
      </c>
      <c r="F100" s="12"/>
      <c r="G100" s="12"/>
      <c r="H100" s="12">
        <v>31</v>
      </c>
      <c r="I100" s="12">
        <v>18</v>
      </c>
      <c r="J100" s="12">
        <v>13000</v>
      </c>
      <c r="K100" s="12">
        <v>4050</v>
      </c>
      <c r="L100" s="18">
        <v>1125</v>
      </c>
      <c r="M100" s="12">
        <v>1125</v>
      </c>
      <c r="N100" s="12">
        <v>3500</v>
      </c>
      <c r="O100" s="18">
        <f t="shared" si="22"/>
        <v>22800</v>
      </c>
      <c r="P100" s="18">
        <f t="shared" si="23"/>
        <v>7548</v>
      </c>
      <c r="Q100" s="18">
        <f t="shared" si="24"/>
        <v>2352</v>
      </c>
      <c r="R100" s="18">
        <f t="shared" si="25"/>
        <v>653</v>
      </c>
      <c r="S100" s="18">
        <f t="shared" si="26"/>
        <v>653</v>
      </c>
      <c r="T100" s="18">
        <f t="shared" si="27"/>
        <v>2032</v>
      </c>
      <c r="U100" s="18">
        <f t="shared" si="28"/>
        <v>13238</v>
      </c>
      <c r="V100" s="18"/>
      <c r="W100" s="18"/>
      <c r="X100" s="18">
        <f t="shared" si="29"/>
        <v>99</v>
      </c>
      <c r="Y100" s="12">
        <f t="shared" si="30"/>
        <v>906</v>
      </c>
      <c r="Z100" s="18">
        <f t="shared" si="31"/>
        <v>1005</v>
      </c>
      <c r="AA100" s="18">
        <f t="shared" si="32"/>
        <v>12233</v>
      </c>
      <c r="AB100" s="41" t="s">
        <v>706</v>
      </c>
    </row>
    <row r="101" spans="1:28" s="19" customFormat="1" ht="35.1" customHeight="1">
      <c r="A101" s="12">
        <v>97</v>
      </c>
      <c r="B101" s="32" t="s">
        <v>343</v>
      </c>
      <c r="C101" s="32" t="s">
        <v>461</v>
      </c>
      <c r="D101" s="16" t="s">
        <v>635</v>
      </c>
      <c r="E101" s="9" t="s">
        <v>682</v>
      </c>
      <c r="F101" s="12"/>
      <c r="G101" s="12"/>
      <c r="H101" s="12">
        <v>31</v>
      </c>
      <c r="I101" s="12">
        <v>15</v>
      </c>
      <c r="J101" s="12">
        <v>13000</v>
      </c>
      <c r="K101" s="12">
        <v>4050</v>
      </c>
      <c r="L101" s="18">
        <v>1125</v>
      </c>
      <c r="M101" s="12">
        <v>1125</v>
      </c>
      <c r="N101" s="12">
        <v>3500</v>
      </c>
      <c r="O101" s="18">
        <f t="shared" ref="O101:O132" si="33">SUM(J101:N101)</f>
        <v>22800</v>
      </c>
      <c r="P101" s="18">
        <f t="shared" ref="P101:P132" si="34">ROUND(J101/H101*I101,0)</f>
        <v>6290</v>
      </c>
      <c r="Q101" s="18">
        <f t="shared" ref="Q101:Q132" si="35">ROUND(K101/H101*I101,0)</f>
        <v>1960</v>
      </c>
      <c r="R101" s="18">
        <f t="shared" ref="R101:R132" si="36">ROUND(L101/H101*I101,0)</f>
        <v>544</v>
      </c>
      <c r="S101" s="18">
        <f t="shared" ref="S101:S132" si="37">ROUND(M101/H101*I101,0)</f>
        <v>544</v>
      </c>
      <c r="T101" s="18">
        <f t="shared" ref="T101:T132" si="38">ROUND(N101/H101*I101,0)</f>
        <v>1694</v>
      </c>
      <c r="U101" s="18">
        <f t="shared" ref="U101:U132" si="39">SUM(P101:T101)</f>
        <v>11032</v>
      </c>
      <c r="V101" s="18"/>
      <c r="W101" s="18"/>
      <c r="X101" s="18">
        <f t="shared" ref="X101:X132" si="40">ROUND(U101*0.75%,0)</f>
        <v>83</v>
      </c>
      <c r="Y101" s="12">
        <f t="shared" ref="Y101:Y132" si="41">ROUND(P101*12%,0)</f>
        <v>755</v>
      </c>
      <c r="Z101" s="18">
        <f t="shared" ref="Z101:Z132" si="42">SUM(V101:Y101)</f>
        <v>838</v>
      </c>
      <c r="AA101" s="18">
        <f t="shared" ref="AA101:AA132" si="43">U101-Z101</f>
        <v>10194</v>
      </c>
      <c r="AB101" s="12" t="s">
        <v>709</v>
      </c>
    </row>
    <row r="102" spans="1:28" s="19" customFormat="1" ht="35.1" customHeight="1">
      <c r="A102" s="12">
        <v>98</v>
      </c>
      <c r="B102" s="32" t="s">
        <v>344</v>
      </c>
      <c r="C102" s="32" t="s">
        <v>462</v>
      </c>
      <c r="D102" s="16" t="s">
        <v>636</v>
      </c>
      <c r="E102" s="9" t="s">
        <v>580</v>
      </c>
      <c r="F102" s="12"/>
      <c r="G102" s="12"/>
      <c r="H102" s="12">
        <v>31</v>
      </c>
      <c r="I102" s="12">
        <v>5</v>
      </c>
      <c r="J102" s="12">
        <v>13000</v>
      </c>
      <c r="K102" s="12">
        <v>4050</v>
      </c>
      <c r="L102" s="18">
        <v>1125</v>
      </c>
      <c r="M102" s="12">
        <v>1125</v>
      </c>
      <c r="N102" s="12">
        <v>3500</v>
      </c>
      <c r="O102" s="18">
        <f t="shared" si="33"/>
        <v>22800</v>
      </c>
      <c r="P102" s="18">
        <f t="shared" si="34"/>
        <v>2097</v>
      </c>
      <c r="Q102" s="18">
        <f t="shared" si="35"/>
        <v>653</v>
      </c>
      <c r="R102" s="18">
        <f t="shared" si="36"/>
        <v>181</v>
      </c>
      <c r="S102" s="18">
        <f t="shared" si="37"/>
        <v>181</v>
      </c>
      <c r="T102" s="18">
        <f t="shared" si="38"/>
        <v>565</v>
      </c>
      <c r="U102" s="18">
        <f t="shared" si="39"/>
        <v>3677</v>
      </c>
      <c r="V102" s="18"/>
      <c r="W102" s="18">
        <v>800</v>
      </c>
      <c r="X102" s="18">
        <f t="shared" si="40"/>
        <v>28</v>
      </c>
      <c r="Y102" s="12">
        <f t="shared" si="41"/>
        <v>252</v>
      </c>
      <c r="Z102" s="18">
        <f t="shared" si="42"/>
        <v>1080</v>
      </c>
      <c r="AA102" s="18">
        <f t="shared" si="43"/>
        <v>2597</v>
      </c>
      <c r="AB102" s="41" t="s">
        <v>731</v>
      </c>
    </row>
    <row r="103" spans="1:28" s="19" customFormat="1" ht="35.1" customHeight="1">
      <c r="A103" s="12">
        <v>99</v>
      </c>
      <c r="B103" s="32" t="s">
        <v>345</v>
      </c>
      <c r="C103" s="32" t="s">
        <v>463</v>
      </c>
      <c r="D103" s="16" t="s">
        <v>637</v>
      </c>
      <c r="E103" s="9" t="s">
        <v>603</v>
      </c>
      <c r="F103" s="12"/>
      <c r="G103" s="12"/>
      <c r="H103" s="12">
        <v>31</v>
      </c>
      <c r="I103" s="12">
        <v>26</v>
      </c>
      <c r="J103" s="12">
        <v>13000</v>
      </c>
      <c r="K103" s="12">
        <v>4050</v>
      </c>
      <c r="L103" s="18">
        <v>1125</v>
      </c>
      <c r="M103" s="12">
        <v>1125</v>
      </c>
      <c r="N103" s="12">
        <v>3500</v>
      </c>
      <c r="O103" s="18">
        <f t="shared" si="33"/>
        <v>22800</v>
      </c>
      <c r="P103" s="18">
        <f t="shared" si="34"/>
        <v>10903</v>
      </c>
      <c r="Q103" s="18">
        <f t="shared" si="35"/>
        <v>3397</v>
      </c>
      <c r="R103" s="18">
        <f t="shared" si="36"/>
        <v>944</v>
      </c>
      <c r="S103" s="18">
        <f t="shared" si="37"/>
        <v>944</v>
      </c>
      <c r="T103" s="18">
        <f t="shared" si="38"/>
        <v>2935</v>
      </c>
      <c r="U103" s="18">
        <f t="shared" si="39"/>
        <v>19123</v>
      </c>
      <c r="V103" s="18"/>
      <c r="W103" s="18"/>
      <c r="X103" s="18">
        <f t="shared" si="40"/>
        <v>143</v>
      </c>
      <c r="Y103" s="12">
        <f t="shared" si="41"/>
        <v>1308</v>
      </c>
      <c r="Z103" s="18">
        <f t="shared" si="42"/>
        <v>1451</v>
      </c>
      <c r="AA103" s="18">
        <f t="shared" si="43"/>
        <v>17672</v>
      </c>
      <c r="AB103" s="12" t="s">
        <v>727</v>
      </c>
    </row>
    <row r="104" spans="1:28" s="19" customFormat="1" ht="35.1" customHeight="1">
      <c r="A104" s="12">
        <v>100</v>
      </c>
      <c r="B104" s="32" t="s">
        <v>346</v>
      </c>
      <c r="C104" s="32" t="s">
        <v>464</v>
      </c>
      <c r="D104" s="16">
        <v>38949452958</v>
      </c>
      <c r="E104" s="9" t="s">
        <v>683</v>
      </c>
      <c r="F104" s="12"/>
      <c r="G104" s="12"/>
      <c r="H104" s="12">
        <v>31</v>
      </c>
      <c r="I104" s="12">
        <v>23</v>
      </c>
      <c r="J104" s="12">
        <v>13000</v>
      </c>
      <c r="K104" s="12">
        <v>4050</v>
      </c>
      <c r="L104" s="18">
        <v>1125</v>
      </c>
      <c r="M104" s="12">
        <v>1125</v>
      </c>
      <c r="N104" s="12">
        <v>3500</v>
      </c>
      <c r="O104" s="18">
        <f t="shared" si="33"/>
        <v>22800</v>
      </c>
      <c r="P104" s="18">
        <f t="shared" si="34"/>
        <v>9645</v>
      </c>
      <c r="Q104" s="18">
        <f t="shared" si="35"/>
        <v>3005</v>
      </c>
      <c r="R104" s="18">
        <f t="shared" si="36"/>
        <v>835</v>
      </c>
      <c r="S104" s="18">
        <f t="shared" si="37"/>
        <v>835</v>
      </c>
      <c r="T104" s="18">
        <f t="shared" si="38"/>
        <v>2597</v>
      </c>
      <c r="U104" s="18">
        <f t="shared" si="39"/>
        <v>16917</v>
      </c>
      <c r="V104" s="18"/>
      <c r="W104" s="18"/>
      <c r="X104" s="18">
        <f t="shared" si="40"/>
        <v>127</v>
      </c>
      <c r="Y104" s="12">
        <f t="shared" si="41"/>
        <v>1157</v>
      </c>
      <c r="Z104" s="18">
        <f t="shared" si="42"/>
        <v>1284</v>
      </c>
      <c r="AA104" s="18">
        <f t="shared" si="43"/>
        <v>15633</v>
      </c>
      <c r="AB104" s="12" t="s">
        <v>727</v>
      </c>
    </row>
    <row r="105" spans="1:28" s="19" customFormat="1" ht="35.1" customHeight="1">
      <c r="A105" s="12">
        <v>101</v>
      </c>
      <c r="B105" s="32" t="s">
        <v>347</v>
      </c>
      <c r="C105" s="32" t="s">
        <v>465</v>
      </c>
      <c r="D105" s="16" t="s">
        <v>638</v>
      </c>
      <c r="E105" s="9" t="s">
        <v>684</v>
      </c>
      <c r="F105" s="12"/>
      <c r="G105" s="12"/>
      <c r="H105" s="12">
        <v>31</v>
      </c>
      <c r="I105" s="12">
        <v>28</v>
      </c>
      <c r="J105" s="12">
        <v>13000</v>
      </c>
      <c r="K105" s="12">
        <v>4050</v>
      </c>
      <c r="L105" s="18">
        <v>1125</v>
      </c>
      <c r="M105" s="12">
        <v>1125</v>
      </c>
      <c r="N105" s="12">
        <v>3500</v>
      </c>
      <c r="O105" s="18">
        <f t="shared" si="33"/>
        <v>22800</v>
      </c>
      <c r="P105" s="18">
        <f t="shared" si="34"/>
        <v>11742</v>
      </c>
      <c r="Q105" s="18">
        <f t="shared" si="35"/>
        <v>3658</v>
      </c>
      <c r="R105" s="18">
        <f t="shared" si="36"/>
        <v>1016</v>
      </c>
      <c r="S105" s="18">
        <f t="shared" si="37"/>
        <v>1016</v>
      </c>
      <c r="T105" s="18">
        <f t="shared" si="38"/>
        <v>3161</v>
      </c>
      <c r="U105" s="18">
        <f t="shared" si="39"/>
        <v>20593</v>
      </c>
      <c r="V105" s="18"/>
      <c r="W105" s="18"/>
      <c r="X105" s="18">
        <f t="shared" si="40"/>
        <v>154</v>
      </c>
      <c r="Y105" s="12">
        <f t="shared" si="41"/>
        <v>1409</v>
      </c>
      <c r="Z105" s="18">
        <f t="shared" si="42"/>
        <v>1563</v>
      </c>
      <c r="AA105" s="18">
        <f t="shared" si="43"/>
        <v>19030</v>
      </c>
      <c r="AB105" s="12" t="s">
        <v>709</v>
      </c>
    </row>
    <row r="106" spans="1:28" s="19" customFormat="1" ht="35.1" customHeight="1">
      <c r="A106" s="12">
        <v>102</v>
      </c>
      <c r="B106" s="32" t="s">
        <v>348</v>
      </c>
      <c r="C106" s="32" t="s">
        <v>466</v>
      </c>
      <c r="D106" s="16" t="s">
        <v>639</v>
      </c>
      <c r="E106" s="9" t="s">
        <v>685</v>
      </c>
      <c r="F106" s="12"/>
      <c r="G106" s="12"/>
      <c r="H106" s="12">
        <v>31</v>
      </c>
      <c r="I106" s="12">
        <v>29</v>
      </c>
      <c r="J106" s="12">
        <v>13000</v>
      </c>
      <c r="K106" s="12">
        <v>4050</v>
      </c>
      <c r="L106" s="18">
        <v>1125</v>
      </c>
      <c r="M106" s="12">
        <v>1125</v>
      </c>
      <c r="N106" s="12">
        <v>3500</v>
      </c>
      <c r="O106" s="18">
        <f t="shared" si="33"/>
        <v>22800</v>
      </c>
      <c r="P106" s="18">
        <f t="shared" si="34"/>
        <v>12161</v>
      </c>
      <c r="Q106" s="18">
        <f t="shared" si="35"/>
        <v>3789</v>
      </c>
      <c r="R106" s="18">
        <f t="shared" si="36"/>
        <v>1052</v>
      </c>
      <c r="S106" s="18">
        <f t="shared" si="37"/>
        <v>1052</v>
      </c>
      <c r="T106" s="18">
        <f t="shared" si="38"/>
        <v>3274</v>
      </c>
      <c r="U106" s="18">
        <f t="shared" si="39"/>
        <v>21328</v>
      </c>
      <c r="V106" s="18"/>
      <c r="W106" s="18"/>
      <c r="X106" s="18">
        <f t="shared" si="40"/>
        <v>160</v>
      </c>
      <c r="Y106" s="12">
        <f t="shared" si="41"/>
        <v>1459</v>
      </c>
      <c r="Z106" s="18">
        <f t="shared" si="42"/>
        <v>1619</v>
      </c>
      <c r="AA106" s="18">
        <f t="shared" si="43"/>
        <v>19709</v>
      </c>
      <c r="AB106" s="12" t="s">
        <v>727</v>
      </c>
    </row>
    <row r="107" spans="1:28" s="19" customFormat="1" ht="35.1" customHeight="1">
      <c r="A107" s="12">
        <v>103</v>
      </c>
      <c r="B107" s="32" t="s">
        <v>349</v>
      </c>
      <c r="C107" s="32" t="s">
        <v>467</v>
      </c>
      <c r="D107" s="16">
        <v>35580783421</v>
      </c>
      <c r="E107" s="9" t="s">
        <v>686</v>
      </c>
      <c r="F107" s="12"/>
      <c r="G107" s="12"/>
      <c r="H107" s="12">
        <v>31</v>
      </c>
      <c r="I107" s="12">
        <v>28</v>
      </c>
      <c r="J107" s="12">
        <v>13000</v>
      </c>
      <c r="K107" s="12">
        <v>4050</v>
      </c>
      <c r="L107" s="18">
        <v>1125</v>
      </c>
      <c r="M107" s="12">
        <v>1125</v>
      </c>
      <c r="N107" s="12">
        <v>3500</v>
      </c>
      <c r="O107" s="18">
        <f t="shared" si="33"/>
        <v>22800</v>
      </c>
      <c r="P107" s="18">
        <f t="shared" si="34"/>
        <v>11742</v>
      </c>
      <c r="Q107" s="18">
        <f t="shared" si="35"/>
        <v>3658</v>
      </c>
      <c r="R107" s="18">
        <f t="shared" si="36"/>
        <v>1016</v>
      </c>
      <c r="S107" s="18">
        <f t="shared" si="37"/>
        <v>1016</v>
      </c>
      <c r="T107" s="18">
        <f t="shared" si="38"/>
        <v>3161</v>
      </c>
      <c r="U107" s="18">
        <f t="shared" si="39"/>
        <v>20593</v>
      </c>
      <c r="V107" s="18"/>
      <c r="W107" s="18"/>
      <c r="X107" s="18">
        <f t="shared" si="40"/>
        <v>154</v>
      </c>
      <c r="Y107" s="12">
        <f t="shared" si="41"/>
        <v>1409</v>
      </c>
      <c r="Z107" s="18">
        <f t="shared" si="42"/>
        <v>1563</v>
      </c>
      <c r="AA107" s="18">
        <f t="shared" si="43"/>
        <v>19030</v>
      </c>
      <c r="AB107" s="12" t="s">
        <v>727</v>
      </c>
    </row>
    <row r="108" spans="1:28" s="19" customFormat="1" ht="35.1" customHeight="1">
      <c r="A108" s="12">
        <v>104</v>
      </c>
      <c r="B108" s="32" t="s">
        <v>350</v>
      </c>
      <c r="C108" s="32" t="s">
        <v>468</v>
      </c>
      <c r="D108" s="16" t="s">
        <v>640</v>
      </c>
      <c r="E108" s="9" t="s">
        <v>600</v>
      </c>
      <c r="F108" s="12"/>
      <c r="G108" s="12"/>
      <c r="H108" s="12">
        <v>31</v>
      </c>
      <c r="I108" s="12">
        <v>25</v>
      </c>
      <c r="J108" s="12">
        <v>13000</v>
      </c>
      <c r="K108" s="12">
        <v>4050</v>
      </c>
      <c r="L108" s="18">
        <v>1125</v>
      </c>
      <c r="M108" s="12">
        <v>1125</v>
      </c>
      <c r="N108" s="12">
        <v>3500</v>
      </c>
      <c r="O108" s="18">
        <f t="shared" si="33"/>
        <v>22800</v>
      </c>
      <c r="P108" s="18">
        <f t="shared" si="34"/>
        <v>10484</v>
      </c>
      <c r="Q108" s="18">
        <f t="shared" si="35"/>
        <v>3266</v>
      </c>
      <c r="R108" s="18">
        <f t="shared" si="36"/>
        <v>907</v>
      </c>
      <c r="S108" s="18">
        <f t="shared" si="37"/>
        <v>907</v>
      </c>
      <c r="T108" s="18">
        <f t="shared" si="38"/>
        <v>2823</v>
      </c>
      <c r="U108" s="18">
        <f t="shared" si="39"/>
        <v>18387</v>
      </c>
      <c r="V108" s="18"/>
      <c r="W108" s="18"/>
      <c r="X108" s="18">
        <f t="shared" si="40"/>
        <v>138</v>
      </c>
      <c r="Y108" s="12">
        <f t="shared" si="41"/>
        <v>1258</v>
      </c>
      <c r="Z108" s="18">
        <f t="shared" si="42"/>
        <v>1396</v>
      </c>
      <c r="AA108" s="18">
        <f t="shared" si="43"/>
        <v>16991</v>
      </c>
      <c r="AB108" s="12" t="s">
        <v>728</v>
      </c>
    </row>
    <row r="109" spans="1:28" s="19" customFormat="1" ht="35.1" customHeight="1">
      <c r="A109" s="12">
        <v>105</v>
      </c>
      <c r="B109" s="32" t="s">
        <v>351</v>
      </c>
      <c r="C109" s="32" t="s">
        <v>469</v>
      </c>
      <c r="D109" s="16">
        <v>235501506114</v>
      </c>
      <c r="E109" s="9" t="s">
        <v>477</v>
      </c>
      <c r="F109" s="12"/>
      <c r="G109" s="12"/>
      <c r="H109" s="12">
        <v>31</v>
      </c>
      <c r="I109" s="12">
        <v>28</v>
      </c>
      <c r="J109" s="12">
        <v>13000</v>
      </c>
      <c r="K109" s="12">
        <v>4050</v>
      </c>
      <c r="L109" s="18">
        <v>1125</v>
      </c>
      <c r="M109" s="12">
        <v>1125</v>
      </c>
      <c r="N109" s="12">
        <v>3500</v>
      </c>
      <c r="O109" s="18">
        <f t="shared" si="33"/>
        <v>22800</v>
      </c>
      <c r="P109" s="18">
        <f t="shared" si="34"/>
        <v>11742</v>
      </c>
      <c r="Q109" s="18">
        <f t="shared" si="35"/>
        <v>3658</v>
      </c>
      <c r="R109" s="18">
        <f t="shared" si="36"/>
        <v>1016</v>
      </c>
      <c r="S109" s="18">
        <f t="shared" si="37"/>
        <v>1016</v>
      </c>
      <c r="T109" s="18">
        <f t="shared" si="38"/>
        <v>3161</v>
      </c>
      <c r="U109" s="18">
        <f t="shared" si="39"/>
        <v>20593</v>
      </c>
      <c r="V109" s="18"/>
      <c r="W109" s="18"/>
      <c r="X109" s="18">
        <f t="shared" si="40"/>
        <v>154</v>
      </c>
      <c r="Y109" s="12">
        <f t="shared" si="41"/>
        <v>1409</v>
      </c>
      <c r="Z109" s="18">
        <f t="shared" si="42"/>
        <v>1563</v>
      </c>
      <c r="AA109" s="18">
        <f t="shared" si="43"/>
        <v>19030</v>
      </c>
      <c r="AB109" s="12" t="s">
        <v>708</v>
      </c>
    </row>
    <row r="110" spans="1:28" s="19" customFormat="1" ht="35.1" customHeight="1">
      <c r="A110" s="12">
        <v>106</v>
      </c>
      <c r="B110" s="32" t="s">
        <v>352</v>
      </c>
      <c r="C110" s="32" t="s">
        <v>470</v>
      </c>
      <c r="D110" s="16" t="s">
        <v>641</v>
      </c>
      <c r="E110" s="9" t="s">
        <v>600</v>
      </c>
      <c r="F110" s="12"/>
      <c r="G110" s="12"/>
      <c r="H110" s="12">
        <v>31</v>
      </c>
      <c r="I110" s="12">
        <v>19</v>
      </c>
      <c r="J110" s="12">
        <v>13000</v>
      </c>
      <c r="K110" s="12">
        <v>4050</v>
      </c>
      <c r="L110" s="18">
        <v>1125</v>
      </c>
      <c r="M110" s="12">
        <v>1125</v>
      </c>
      <c r="N110" s="12">
        <v>3500</v>
      </c>
      <c r="O110" s="18">
        <f t="shared" si="33"/>
        <v>22800</v>
      </c>
      <c r="P110" s="18">
        <f t="shared" si="34"/>
        <v>7968</v>
      </c>
      <c r="Q110" s="18">
        <f t="shared" si="35"/>
        <v>2482</v>
      </c>
      <c r="R110" s="18">
        <f t="shared" si="36"/>
        <v>690</v>
      </c>
      <c r="S110" s="18">
        <f t="shared" si="37"/>
        <v>690</v>
      </c>
      <c r="T110" s="18">
        <f t="shared" si="38"/>
        <v>2145</v>
      </c>
      <c r="U110" s="18">
        <f t="shared" si="39"/>
        <v>13975</v>
      </c>
      <c r="V110" s="18"/>
      <c r="W110" s="18"/>
      <c r="X110" s="18">
        <f t="shared" si="40"/>
        <v>105</v>
      </c>
      <c r="Y110" s="12">
        <f t="shared" si="41"/>
        <v>956</v>
      </c>
      <c r="Z110" s="18">
        <f t="shared" si="42"/>
        <v>1061</v>
      </c>
      <c r="AA110" s="18">
        <f t="shared" si="43"/>
        <v>12914</v>
      </c>
      <c r="AB110" s="12" t="s">
        <v>728</v>
      </c>
    </row>
    <row r="111" spans="1:28" s="19" customFormat="1" ht="35.1" customHeight="1">
      <c r="A111" s="12">
        <v>107</v>
      </c>
      <c r="B111" s="32" t="s">
        <v>353</v>
      </c>
      <c r="C111" s="32" t="s">
        <v>471</v>
      </c>
      <c r="D111" s="16" t="s">
        <v>642</v>
      </c>
      <c r="E111" s="9" t="s">
        <v>687</v>
      </c>
      <c r="F111" s="12"/>
      <c r="G111" s="12"/>
      <c r="H111" s="12">
        <v>31</v>
      </c>
      <c r="I111" s="12">
        <v>24</v>
      </c>
      <c r="J111" s="12">
        <v>13000</v>
      </c>
      <c r="K111" s="12">
        <v>4050</v>
      </c>
      <c r="L111" s="18">
        <v>1125</v>
      </c>
      <c r="M111" s="12">
        <v>1125</v>
      </c>
      <c r="N111" s="12">
        <v>3500</v>
      </c>
      <c r="O111" s="18">
        <f t="shared" si="33"/>
        <v>22800</v>
      </c>
      <c r="P111" s="18">
        <f t="shared" si="34"/>
        <v>10065</v>
      </c>
      <c r="Q111" s="18">
        <f t="shared" si="35"/>
        <v>3135</v>
      </c>
      <c r="R111" s="18">
        <f t="shared" si="36"/>
        <v>871</v>
      </c>
      <c r="S111" s="18">
        <f t="shared" si="37"/>
        <v>871</v>
      </c>
      <c r="T111" s="18">
        <f t="shared" si="38"/>
        <v>2710</v>
      </c>
      <c r="U111" s="18">
        <f t="shared" si="39"/>
        <v>17652</v>
      </c>
      <c r="V111" s="18"/>
      <c r="W111" s="18"/>
      <c r="X111" s="18">
        <f t="shared" si="40"/>
        <v>132</v>
      </c>
      <c r="Y111" s="12">
        <f t="shared" si="41"/>
        <v>1208</v>
      </c>
      <c r="Z111" s="18">
        <f t="shared" si="42"/>
        <v>1340</v>
      </c>
      <c r="AA111" s="18">
        <f t="shared" si="43"/>
        <v>16312</v>
      </c>
      <c r="AB111" s="12" t="s">
        <v>709</v>
      </c>
    </row>
    <row r="112" spans="1:28" s="19" customFormat="1" ht="35.1" customHeight="1">
      <c r="A112" s="12">
        <v>108</v>
      </c>
      <c r="B112" s="32" t="s">
        <v>354</v>
      </c>
      <c r="C112" s="32" t="s">
        <v>472</v>
      </c>
      <c r="D112" s="16" t="s">
        <v>643</v>
      </c>
      <c r="E112" s="9" t="s">
        <v>688</v>
      </c>
      <c r="F112" s="12"/>
      <c r="G112" s="12"/>
      <c r="H112" s="12">
        <v>31</v>
      </c>
      <c r="I112" s="12">
        <v>24</v>
      </c>
      <c r="J112" s="12">
        <v>13000</v>
      </c>
      <c r="K112" s="12">
        <v>4050</v>
      </c>
      <c r="L112" s="18">
        <v>1125</v>
      </c>
      <c r="M112" s="12">
        <v>1125</v>
      </c>
      <c r="N112" s="12">
        <v>3500</v>
      </c>
      <c r="O112" s="18">
        <f t="shared" si="33"/>
        <v>22800</v>
      </c>
      <c r="P112" s="18">
        <f t="shared" si="34"/>
        <v>10065</v>
      </c>
      <c r="Q112" s="18">
        <f t="shared" si="35"/>
        <v>3135</v>
      </c>
      <c r="R112" s="18">
        <f t="shared" si="36"/>
        <v>871</v>
      </c>
      <c r="S112" s="18">
        <f t="shared" si="37"/>
        <v>871</v>
      </c>
      <c r="T112" s="18">
        <f t="shared" si="38"/>
        <v>2710</v>
      </c>
      <c r="U112" s="18">
        <f t="shared" si="39"/>
        <v>17652</v>
      </c>
      <c r="V112" s="18"/>
      <c r="W112" s="18"/>
      <c r="X112" s="18">
        <f t="shared" si="40"/>
        <v>132</v>
      </c>
      <c r="Y112" s="12">
        <f t="shared" si="41"/>
        <v>1208</v>
      </c>
      <c r="Z112" s="18">
        <f t="shared" si="42"/>
        <v>1340</v>
      </c>
      <c r="AA112" s="18">
        <f t="shared" si="43"/>
        <v>16312</v>
      </c>
      <c r="AB112" s="12" t="s">
        <v>709</v>
      </c>
    </row>
    <row r="113" spans="1:28" s="19" customFormat="1" ht="35.1" customHeight="1">
      <c r="A113" s="12">
        <v>109</v>
      </c>
      <c r="B113" s="32" t="s">
        <v>355</v>
      </c>
      <c r="C113" s="32" t="s">
        <v>473</v>
      </c>
      <c r="D113" s="16" t="s">
        <v>644</v>
      </c>
      <c r="E113" s="9" t="s">
        <v>689</v>
      </c>
      <c r="F113" s="12"/>
      <c r="G113" s="12"/>
      <c r="H113" s="12">
        <v>31</v>
      </c>
      <c r="I113" s="12">
        <v>25</v>
      </c>
      <c r="J113" s="12">
        <v>13000</v>
      </c>
      <c r="K113" s="12">
        <v>4050</v>
      </c>
      <c r="L113" s="18">
        <v>1125</v>
      </c>
      <c r="M113" s="12">
        <v>1125</v>
      </c>
      <c r="N113" s="12">
        <v>3500</v>
      </c>
      <c r="O113" s="18">
        <f t="shared" si="33"/>
        <v>22800</v>
      </c>
      <c r="P113" s="18">
        <f t="shared" si="34"/>
        <v>10484</v>
      </c>
      <c r="Q113" s="18">
        <f t="shared" si="35"/>
        <v>3266</v>
      </c>
      <c r="R113" s="18">
        <f t="shared" si="36"/>
        <v>907</v>
      </c>
      <c r="S113" s="18">
        <f t="shared" si="37"/>
        <v>907</v>
      </c>
      <c r="T113" s="18">
        <f t="shared" si="38"/>
        <v>2823</v>
      </c>
      <c r="U113" s="18">
        <f t="shared" si="39"/>
        <v>18387</v>
      </c>
      <c r="V113" s="18"/>
      <c r="W113" s="18"/>
      <c r="X113" s="18">
        <f t="shared" si="40"/>
        <v>138</v>
      </c>
      <c r="Y113" s="12">
        <f t="shared" si="41"/>
        <v>1258</v>
      </c>
      <c r="Z113" s="18">
        <f t="shared" si="42"/>
        <v>1396</v>
      </c>
      <c r="AA113" s="18">
        <f t="shared" si="43"/>
        <v>16991</v>
      </c>
      <c r="AB113" s="12" t="s">
        <v>709</v>
      </c>
    </row>
    <row r="114" spans="1:28" s="19" customFormat="1" ht="35.1" customHeight="1">
      <c r="A114" s="12">
        <v>110</v>
      </c>
      <c r="B114" s="32" t="s">
        <v>356</v>
      </c>
      <c r="C114" s="32" t="s">
        <v>474</v>
      </c>
      <c r="D114" s="16">
        <v>337401503864</v>
      </c>
      <c r="E114" s="9">
        <v>0</v>
      </c>
      <c r="F114" s="12"/>
      <c r="G114" s="12"/>
      <c r="H114" s="12">
        <v>31</v>
      </c>
      <c r="I114" s="12">
        <v>8</v>
      </c>
      <c r="J114" s="12">
        <v>13000</v>
      </c>
      <c r="K114" s="12">
        <v>4050</v>
      </c>
      <c r="L114" s="18">
        <v>1125</v>
      </c>
      <c r="M114" s="12">
        <v>1125</v>
      </c>
      <c r="N114" s="12">
        <v>3500</v>
      </c>
      <c r="O114" s="18">
        <f t="shared" si="33"/>
        <v>22800</v>
      </c>
      <c r="P114" s="18">
        <f t="shared" si="34"/>
        <v>3355</v>
      </c>
      <c r="Q114" s="18">
        <f t="shared" si="35"/>
        <v>1045</v>
      </c>
      <c r="R114" s="18">
        <f t="shared" si="36"/>
        <v>290</v>
      </c>
      <c r="S114" s="18">
        <f t="shared" si="37"/>
        <v>290</v>
      </c>
      <c r="T114" s="18">
        <f t="shared" si="38"/>
        <v>903</v>
      </c>
      <c r="U114" s="18">
        <f t="shared" si="39"/>
        <v>5883</v>
      </c>
      <c r="V114" s="18"/>
      <c r="W114" s="18"/>
      <c r="X114" s="18">
        <f t="shared" si="40"/>
        <v>44</v>
      </c>
      <c r="Y114" s="12">
        <f t="shared" si="41"/>
        <v>403</v>
      </c>
      <c r="Z114" s="18">
        <f t="shared" si="42"/>
        <v>447</v>
      </c>
      <c r="AA114" s="18">
        <f t="shared" si="43"/>
        <v>5436</v>
      </c>
      <c r="AB114" s="12" t="s">
        <v>708</v>
      </c>
    </row>
    <row r="115" spans="1:28" s="19" customFormat="1" ht="35.1" customHeight="1">
      <c r="A115" s="12">
        <v>111</v>
      </c>
      <c r="B115" s="32" t="s">
        <v>357</v>
      </c>
      <c r="C115" s="32" t="s">
        <v>475</v>
      </c>
      <c r="D115" s="16">
        <v>61085636678</v>
      </c>
      <c r="E115" s="9" t="s">
        <v>690</v>
      </c>
      <c r="F115" s="12"/>
      <c r="G115" s="12"/>
      <c r="H115" s="12">
        <v>31</v>
      </c>
      <c r="I115" s="12">
        <v>26</v>
      </c>
      <c r="J115" s="12">
        <v>13000</v>
      </c>
      <c r="K115" s="12">
        <v>4050</v>
      </c>
      <c r="L115" s="18">
        <v>1125</v>
      </c>
      <c r="M115" s="12">
        <v>1125</v>
      </c>
      <c r="N115" s="12">
        <v>3500</v>
      </c>
      <c r="O115" s="18">
        <f t="shared" si="33"/>
        <v>22800</v>
      </c>
      <c r="P115" s="18">
        <f t="shared" si="34"/>
        <v>10903</v>
      </c>
      <c r="Q115" s="18">
        <f t="shared" si="35"/>
        <v>3397</v>
      </c>
      <c r="R115" s="18">
        <f t="shared" si="36"/>
        <v>944</v>
      </c>
      <c r="S115" s="18">
        <f t="shared" si="37"/>
        <v>944</v>
      </c>
      <c r="T115" s="18">
        <f t="shared" si="38"/>
        <v>2935</v>
      </c>
      <c r="U115" s="18">
        <f t="shared" si="39"/>
        <v>19123</v>
      </c>
      <c r="V115" s="18"/>
      <c r="W115" s="18"/>
      <c r="X115" s="18">
        <f t="shared" si="40"/>
        <v>143</v>
      </c>
      <c r="Y115" s="12">
        <f t="shared" si="41"/>
        <v>1308</v>
      </c>
      <c r="Z115" s="18">
        <f t="shared" si="42"/>
        <v>1451</v>
      </c>
      <c r="AA115" s="18">
        <f t="shared" si="43"/>
        <v>17672</v>
      </c>
      <c r="AB115" s="12" t="s">
        <v>727</v>
      </c>
    </row>
    <row r="116" spans="1:28" s="19" customFormat="1" ht="35.1" customHeight="1">
      <c r="A116" s="12">
        <v>112</v>
      </c>
      <c r="B116" s="32" t="s">
        <v>358</v>
      </c>
      <c r="C116" s="32" t="s">
        <v>512</v>
      </c>
      <c r="D116" s="16">
        <v>235501506102</v>
      </c>
      <c r="E116" s="9">
        <v>0</v>
      </c>
      <c r="F116" s="12"/>
      <c r="G116" s="12"/>
      <c r="H116" s="12">
        <v>31</v>
      </c>
      <c r="I116" s="12">
        <v>16</v>
      </c>
      <c r="J116" s="12">
        <v>13000</v>
      </c>
      <c r="K116" s="12">
        <v>4050</v>
      </c>
      <c r="L116" s="18">
        <v>1125</v>
      </c>
      <c r="M116" s="12">
        <v>1125</v>
      </c>
      <c r="N116" s="12">
        <v>3500</v>
      </c>
      <c r="O116" s="18">
        <f t="shared" si="33"/>
        <v>22800</v>
      </c>
      <c r="P116" s="18">
        <f t="shared" si="34"/>
        <v>6710</v>
      </c>
      <c r="Q116" s="18">
        <f t="shared" si="35"/>
        <v>2090</v>
      </c>
      <c r="R116" s="18">
        <f t="shared" si="36"/>
        <v>581</v>
      </c>
      <c r="S116" s="18">
        <f t="shared" si="37"/>
        <v>581</v>
      </c>
      <c r="T116" s="18">
        <f t="shared" si="38"/>
        <v>1806</v>
      </c>
      <c r="U116" s="18">
        <f t="shared" si="39"/>
        <v>11768</v>
      </c>
      <c r="V116" s="18">
        <v>8300</v>
      </c>
      <c r="W116" s="18"/>
      <c r="X116" s="18">
        <f t="shared" si="40"/>
        <v>88</v>
      </c>
      <c r="Y116" s="12">
        <f t="shared" si="41"/>
        <v>805</v>
      </c>
      <c r="Z116" s="18">
        <f t="shared" si="42"/>
        <v>9193</v>
      </c>
      <c r="AA116" s="18">
        <f t="shared" si="43"/>
        <v>2575</v>
      </c>
      <c r="AB116" s="12" t="s">
        <v>708</v>
      </c>
    </row>
    <row r="117" spans="1:28" s="19" customFormat="1" ht="35.1" customHeight="1">
      <c r="A117" s="12">
        <v>113</v>
      </c>
      <c r="B117" s="32" t="s">
        <v>359</v>
      </c>
      <c r="C117" s="32" t="s">
        <v>513</v>
      </c>
      <c r="D117" s="16">
        <v>7090643773</v>
      </c>
      <c r="E117" s="9" t="s">
        <v>691</v>
      </c>
      <c r="F117" s="12"/>
      <c r="G117" s="12"/>
      <c r="H117" s="12">
        <v>31</v>
      </c>
      <c r="I117" s="12">
        <v>29</v>
      </c>
      <c r="J117" s="12">
        <v>13000</v>
      </c>
      <c r="K117" s="12">
        <v>4050</v>
      </c>
      <c r="L117" s="18">
        <v>1125</v>
      </c>
      <c r="M117" s="12">
        <v>1125</v>
      </c>
      <c r="N117" s="12">
        <v>3500</v>
      </c>
      <c r="O117" s="18">
        <f t="shared" si="33"/>
        <v>22800</v>
      </c>
      <c r="P117" s="18">
        <f t="shared" si="34"/>
        <v>12161</v>
      </c>
      <c r="Q117" s="18">
        <f t="shared" si="35"/>
        <v>3789</v>
      </c>
      <c r="R117" s="18">
        <f t="shared" si="36"/>
        <v>1052</v>
      </c>
      <c r="S117" s="18">
        <f t="shared" si="37"/>
        <v>1052</v>
      </c>
      <c r="T117" s="18">
        <f t="shared" si="38"/>
        <v>3274</v>
      </c>
      <c r="U117" s="18">
        <f t="shared" si="39"/>
        <v>21328</v>
      </c>
      <c r="V117" s="18"/>
      <c r="W117" s="18"/>
      <c r="X117" s="18">
        <f t="shared" si="40"/>
        <v>160</v>
      </c>
      <c r="Y117" s="12">
        <f t="shared" si="41"/>
        <v>1459</v>
      </c>
      <c r="Z117" s="18">
        <f t="shared" si="42"/>
        <v>1619</v>
      </c>
      <c r="AA117" s="18">
        <f t="shared" si="43"/>
        <v>19709</v>
      </c>
      <c r="AB117" s="12" t="s">
        <v>709</v>
      </c>
    </row>
    <row r="118" spans="1:28" s="19" customFormat="1" ht="35.1" customHeight="1">
      <c r="A118" s="12">
        <v>114</v>
      </c>
      <c r="B118" s="32" t="s">
        <v>360</v>
      </c>
      <c r="C118" s="32" t="s">
        <v>514</v>
      </c>
      <c r="D118" s="16">
        <v>36831466695</v>
      </c>
      <c r="E118" s="9" t="s">
        <v>588</v>
      </c>
      <c r="F118" s="12"/>
      <c r="G118" s="12"/>
      <c r="H118" s="12">
        <v>31</v>
      </c>
      <c r="I118" s="12">
        <v>25</v>
      </c>
      <c r="J118" s="12">
        <v>13000</v>
      </c>
      <c r="K118" s="12">
        <v>4050</v>
      </c>
      <c r="L118" s="18">
        <v>1125</v>
      </c>
      <c r="M118" s="12">
        <v>1125</v>
      </c>
      <c r="N118" s="12">
        <v>3500</v>
      </c>
      <c r="O118" s="18">
        <f t="shared" si="33"/>
        <v>22800</v>
      </c>
      <c r="P118" s="18">
        <f t="shared" si="34"/>
        <v>10484</v>
      </c>
      <c r="Q118" s="18">
        <f t="shared" si="35"/>
        <v>3266</v>
      </c>
      <c r="R118" s="18">
        <f t="shared" si="36"/>
        <v>907</v>
      </c>
      <c r="S118" s="18">
        <f t="shared" si="37"/>
        <v>907</v>
      </c>
      <c r="T118" s="18">
        <f t="shared" si="38"/>
        <v>2823</v>
      </c>
      <c r="U118" s="18">
        <f t="shared" si="39"/>
        <v>18387</v>
      </c>
      <c r="V118" s="18"/>
      <c r="W118" s="18"/>
      <c r="X118" s="18">
        <f t="shared" si="40"/>
        <v>138</v>
      </c>
      <c r="Y118" s="12">
        <f t="shared" si="41"/>
        <v>1258</v>
      </c>
      <c r="Z118" s="18">
        <f t="shared" si="42"/>
        <v>1396</v>
      </c>
      <c r="AA118" s="18">
        <f t="shared" si="43"/>
        <v>16991</v>
      </c>
      <c r="AB118" s="12" t="s">
        <v>727</v>
      </c>
    </row>
    <row r="119" spans="1:28" s="19" customFormat="1" ht="35.1" customHeight="1">
      <c r="A119" s="12">
        <v>115</v>
      </c>
      <c r="B119" s="32" t="s">
        <v>361</v>
      </c>
      <c r="C119" s="32" t="s">
        <v>515</v>
      </c>
      <c r="D119" s="16">
        <v>8345757252</v>
      </c>
      <c r="E119" s="9" t="s">
        <v>692</v>
      </c>
      <c r="F119" s="12"/>
      <c r="G119" s="12"/>
      <c r="H119" s="12">
        <v>31</v>
      </c>
      <c r="I119" s="12">
        <v>24</v>
      </c>
      <c r="J119" s="12">
        <v>13000</v>
      </c>
      <c r="K119" s="12">
        <v>4050</v>
      </c>
      <c r="L119" s="18">
        <v>1125</v>
      </c>
      <c r="M119" s="12">
        <v>1125</v>
      </c>
      <c r="N119" s="12">
        <v>3500</v>
      </c>
      <c r="O119" s="18">
        <f t="shared" si="33"/>
        <v>22800</v>
      </c>
      <c r="P119" s="18">
        <f t="shared" si="34"/>
        <v>10065</v>
      </c>
      <c r="Q119" s="18">
        <f t="shared" si="35"/>
        <v>3135</v>
      </c>
      <c r="R119" s="18">
        <f t="shared" si="36"/>
        <v>871</v>
      </c>
      <c r="S119" s="18">
        <f t="shared" si="37"/>
        <v>871</v>
      </c>
      <c r="T119" s="18">
        <f t="shared" si="38"/>
        <v>2710</v>
      </c>
      <c r="U119" s="18">
        <f t="shared" si="39"/>
        <v>17652</v>
      </c>
      <c r="V119" s="18"/>
      <c r="W119" s="18">
        <v>800</v>
      </c>
      <c r="X119" s="18">
        <f t="shared" si="40"/>
        <v>132</v>
      </c>
      <c r="Y119" s="12">
        <f t="shared" si="41"/>
        <v>1208</v>
      </c>
      <c r="Z119" s="18">
        <f t="shared" si="42"/>
        <v>2140</v>
      </c>
      <c r="AA119" s="18">
        <f t="shared" si="43"/>
        <v>15512</v>
      </c>
      <c r="AB119" s="12" t="s">
        <v>709</v>
      </c>
    </row>
    <row r="120" spans="1:28" s="19" customFormat="1" ht="35.1" customHeight="1">
      <c r="A120" s="12">
        <v>116</v>
      </c>
      <c r="B120" s="32" t="s">
        <v>362</v>
      </c>
      <c r="C120" s="32" t="s">
        <v>516</v>
      </c>
      <c r="D120" s="16">
        <v>50100299419425</v>
      </c>
      <c r="E120" s="9" t="s">
        <v>661</v>
      </c>
      <c r="F120" s="12"/>
      <c r="G120" s="12"/>
      <c r="H120" s="12">
        <v>31</v>
      </c>
      <c r="I120" s="12">
        <v>3</v>
      </c>
      <c r="J120" s="12">
        <v>13000</v>
      </c>
      <c r="K120" s="12">
        <v>4050</v>
      </c>
      <c r="L120" s="18">
        <v>1125</v>
      </c>
      <c r="M120" s="12">
        <v>1125</v>
      </c>
      <c r="N120" s="12">
        <v>3500</v>
      </c>
      <c r="O120" s="18">
        <f t="shared" si="33"/>
        <v>22800</v>
      </c>
      <c r="P120" s="18">
        <f t="shared" si="34"/>
        <v>1258</v>
      </c>
      <c r="Q120" s="18">
        <f t="shared" si="35"/>
        <v>392</v>
      </c>
      <c r="R120" s="18">
        <f t="shared" si="36"/>
        <v>109</v>
      </c>
      <c r="S120" s="18">
        <f t="shared" si="37"/>
        <v>109</v>
      </c>
      <c r="T120" s="18">
        <f t="shared" si="38"/>
        <v>339</v>
      </c>
      <c r="U120" s="18">
        <f t="shared" si="39"/>
        <v>2207</v>
      </c>
      <c r="V120" s="18"/>
      <c r="W120" s="18"/>
      <c r="X120" s="18">
        <f t="shared" si="40"/>
        <v>17</v>
      </c>
      <c r="Y120" s="12">
        <f t="shared" si="41"/>
        <v>151</v>
      </c>
      <c r="Z120" s="18">
        <f t="shared" si="42"/>
        <v>168</v>
      </c>
      <c r="AA120" s="18">
        <f t="shared" si="43"/>
        <v>2039</v>
      </c>
      <c r="AB120" s="41" t="s">
        <v>731</v>
      </c>
    </row>
    <row r="121" spans="1:28" s="19" customFormat="1" ht="35.1" customHeight="1">
      <c r="A121" s="12">
        <v>117</v>
      </c>
      <c r="B121" s="32" t="s">
        <v>363</v>
      </c>
      <c r="C121" s="32" t="s">
        <v>517</v>
      </c>
      <c r="D121" s="16">
        <v>80370100081794</v>
      </c>
      <c r="E121" s="9" t="s">
        <v>693</v>
      </c>
      <c r="F121" s="12"/>
      <c r="G121" s="12"/>
      <c r="H121" s="12">
        <v>31</v>
      </c>
      <c r="I121" s="12">
        <v>27</v>
      </c>
      <c r="J121" s="12">
        <v>13000</v>
      </c>
      <c r="K121" s="12">
        <v>4050</v>
      </c>
      <c r="L121" s="18">
        <v>1125</v>
      </c>
      <c r="M121" s="12">
        <v>1125</v>
      </c>
      <c r="N121" s="12">
        <v>3500</v>
      </c>
      <c r="O121" s="18">
        <f t="shared" si="33"/>
        <v>22800</v>
      </c>
      <c r="P121" s="18">
        <f t="shared" si="34"/>
        <v>11323</v>
      </c>
      <c r="Q121" s="18">
        <f t="shared" si="35"/>
        <v>3527</v>
      </c>
      <c r="R121" s="18">
        <f t="shared" si="36"/>
        <v>980</v>
      </c>
      <c r="S121" s="18">
        <f t="shared" si="37"/>
        <v>980</v>
      </c>
      <c r="T121" s="18">
        <f t="shared" si="38"/>
        <v>3048</v>
      </c>
      <c r="U121" s="18">
        <f t="shared" si="39"/>
        <v>19858</v>
      </c>
      <c r="V121" s="18"/>
      <c r="W121" s="18"/>
      <c r="X121" s="18">
        <f t="shared" si="40"/>
        <v>149</v>
      </c>
      <c r="Y121" s="12">
        <f t="shared" si="41"/>
        <v>1359</v>
      </c>
      <c r="Z121" s="18">
        <f t="shared" si="42"/>
        <v>1508</v>
      </c>
      <c r="AA121" s="18">
        <f t="shared" si="43"/>
        <v>18350</v>
      </c>
      <c r="AB121" s="12" t="s">
        <v>709</v>
      </c>
    </row>
    <row r="122" spans="1:28" s="19" customFormat="1" ht="35.1" customHeight="1">
      <c r="A122" s="12">
        <v>118</v>
      </c>
      <c r="B122" s="32" t="s">
        <v>364</v>
      </c>
      <c r="C122" s="32" t="s">
        <v>169</v>
      </c>
      <c r="D122" s="16" t="s">
        <v>645</v>
      </c>
      <c r="E122" s="9" t="s">
        <v>694</v>
      </c>
      <c r="F122" s="12"/>
      <c r="G122" s="12"/>
      <c r="H122" s="12">
        <v>31</v>
      </c>
      <c r="I122" s="12">
        <v>21</v>
      </c>
      <c r="J122" s="12">
        <v>13000</v>
      </c>
      <c r="K122" s="12">
        <v>4050</v>
      </c>
      <c r="L122" s="18">
        <v>1125</v>
      </c>
      <c r="M122" s="12">
        <v>1125</v>
      </c>
      <c r="N122" s="12">
        <v>3500</v>
      </c>
      <c r="O122" s="18">
        <f t="shared" si="33"/>
        <v>22800</v>
      </c>
      <c r="P122" s="18">
        <f t="shared" si="34"/>
        <v>8806</v>
      </c>
      <c r="Q122" s="18">
        <f t="shared" si="35"/>
        <v>2744</v>
      </c>
      <c r="R122" s="18">
        <f t="shared" si="36"/>
        <v>762</v>
      </c>
      <c r="S122" s="18">
        <f t="shared" si="37"/>
        <v>762</v>
      </c>
      <c r="T122" s="18">
        <f t="shared" si="38"/>
        <v>2371</v>
      </c>
      <c r="U122" s="18">
        <f t="shared" si="39"/>
        <v>15445</v>
      </c>
      <c r="V122" s="18"/>
      <c r="W122" s="18"/>
      <c r="X122" s="18">
        <f t="shared" si="40"/>
        <v>116</v>
      </c>
      <c r="Y122" s="12">
        <f t="shared" si="41"/>
        <v>1057</v>
      </c>
      <c r="Z122" s="18">
        <f t="shared" si="42"/>
        <v>1173</v>
      </c>
      <c r="AA122" s="18">
        <f t="shared" si="43"/>
        <v>14272</v>
      </c>
      <c r="AB122" s="12" t="s">
        <v>709</v>
      </c>
    </row>
    <row r="123" spans="1:28" s="19" customFormat="1" ht="35.1" customHeight="1">
      <c r="A123" s="12">
        <v>119</v>
      </c>
      <c r="B123" s="32" t="s">
        <v>365</v>
      </c>
      <c r="C123" s="32" t="s">
        <v>518</v>
      </c>
      <c r="D123" s="16">
        <v>31070100012301</v>
      </c>
      <c r="E123" s="9" t="s">
        <v>695</v>
      </c>
      <c r="F123" s="12"/>
      <c r="G123" s="12"/>
      <c r="H123" s="12">
        <v>31</v>
      </c>
      <c r="I123" s="12">
        <v>21</v>
      </c>
      <c r="J123" s="12">
        <v>13000</v>
      </c>
      <c r="K123" s="12">
        <v>4050</v>
      </c>
      <c r="L123" s="18">
        <v>1125</v>
      </c>
      <c r="M123" s="12">
        <v>1125</v>
      </c>
      <c r="N123" s="12">
        <v>3500</v>
      </c>
      <c r="O123" s="18">
        <f t="shared" si="33"/>
        <v>22800</v>
      </c>
      <c r="P123" s="18">
        <f t="shared" si="34"/>
        <v>8806</v>
      </c>
      <c r="Q123" s="18">
        <f t="shared" si="35"/>
        <v>2744</v>
      </c>
      <c r="R123" s="18">
        <f t="shared" si="36"/>
        <v>762</v>
      </c>
      <c r="S123" s="18">
        <f t="shared" si="37"/>
        <v>762</v>
      </c>
      <c r="T123" s="18">
        <f t="shared" si="38"/>
        <v>2371</v>
      </c>
      <c r="U123" s="18">
        <f t="shared" si="39"/>
        <v>15445</v>
      </c>
      <c r="V123" s="18"/>
      <c r="W123" s="18"/>
      <c r="X123" s="18">
        <f t="shared" si="40"/>
        <v>116</v>
      </c>
      <c r="Y123" s="12">
        <f t="shared" si="41"/>
        <v>1057</v>
      </c>
      <c r="Z123" s="18">
        <f t="shared" si="42"/>
        <v>1173</v>
      </c>
      <c r="AA123" s="18">
        <f t="shared" si="43"/>
        <v>14272</v>
      </c>
      <c r="AB123" s="12" t="s">
        <v>709</v>
      </c>
    </row>
    <row r="124" spans="1:28" s="19" customFormat="1" ht="35.1" customHeight="1">
      <c r="A124" s="12">
        <v>120</v>
      </c>
      <c r="B124" s="32" t="s">
        <v>366</v>
      </c>
      <c r="C124" s="32" t="s">
        <v>519</v>
      </c>
      <c r="D124" s="16">
        <v>100117573784</v>
      </c>
      <c r="E124" s="9" t="s">
        <v>696</v>
      </c>
      <c r="F124" s="12"/>
      <c r="G124" s="12"/>
      <c r="H124" s="12">
        <v>31</v>
      </c>
      <c r="I124" s="12">
        <v>27</v>
      </c>
      <c r="J124" s="12">
        <v>13000</v>
      </c>
      <c r="K124" s="12">
        <v>4050</v>
      </c>
      <c r="L124" s="18">
        <v>1125</v>
      </c>
      <c r="M124" s="12">
        <v>1125</v>
      </c>
      <c r="N124" s="12">
        <v>3500</v>
      </c>
      <c r="O124" s="18">
        <f t="shared" si="33"/>
        <v>22800</v>
      </c>
      <c r="P124" s="18">
        <f t="shared" si="34"/>
        <v>11323</v>
      </c>
      <c r="Q124" s="18">
        <f t="shared" si="35"/>
        <v>3527</v>
      </c>
      <c r="R124" s="18">
        <f t="shared" si="36"/>
        <v>980</v>
      </c>
      <c r="S124" s="18">
        <f t="shared" si="37"/>
        <v>980</v>
      </c>
      <c r="T124" s="18">
        <f t="shared" si="38"/>
        <v>3048</v>
      </c>
      <c r="U124" s="18">
        <f t="shared" si="39"/>
        <v>19858</v>
      </c>
      <c r="V124" s="18"/>
      <c r="W124" s="18"/>
      <c r="X124" s="18">
        <f t="shared" si="40"/>
        <v>149</v>
      </c>
      <c r="Y124" s="12">
        <f t="shared" si="41"/>
        <v>1359</v>
      </c>
      <c r="Z124" s="18">
        <f t="shared" si="42"/>
        <v>1508</v>
      </c>
      <c r="AA124" s="18">
        <f t="shared" si="43"/>
        <v>18350</v>
      </c>
      <c r="AB124" s="12" t="s">
        <v>709</v>
      </c>
    </row>
    <row r="125" spans="1:28" s="19" customFormat="1" ht="35.1" customHeight="1">
      <c r="A125" s="12">
        <v>121</v>
      </c>
      <c r="B125" s="32" t="s">
        <v>367</v>
      </c>
      <c r="C125" s="32" t="s">
        <v>192</v>
      </c>
      <c r="D125" s="16">
        <v>91702600001997</v>
      </c>
      <c r="E125" s="9" t="s">
        <v>697</v>
      </c>
      <c r="F125" s="12"/>
      <c r="G125" s="12"/>
      <c r="H125" s="12">
        <v>31</v>
      </c>
      <c r="I125" s="12">
        <v>24</v>
      </c>
      <c r="J125" s="12">
        <v>13000</v>
      </c>
      <c r="K125" s="12">
        <v>4050</v>
      </c>
      <c r="L125" s="18">
        <v>1125</v>
      </c>
      <c r="M125" s="12">
        <v>1125</v>
      </c>
      <c r="N125" s="12">
        <v>3500</v>
      </c>
      <c r="O125" s="18">
        <f t="shared" si="33"/>
        <v>22800</v>
      </c>
      <c r="P125" s="18">
        <f t="shared" si="34"/>
        <v>10065</v>
      </c>
      <c r="Q125" s="18">
        <f t="shared" si="35"/>
        <v>3135</v>
      </c>
      <c r="R125" s="18">
        <f t="shared" si="36"/>
        <v>871</v>
      </c>
      <c r="S125" s="18">
        <f t="shared" si="37"/>
        <v>871</v>
      </c>
      <c r="T125" s="18">
        <f t="shared" si="38"/>
        <v>2710</v>
      </c>
      <c r="U125" s="18">
        <f t="shared" si="39"/>
        <v>17652</v>
      </c>
      <c r="V125" s="18"/>
      <c r="W125" s="18"/>
      <c r="X125" s="18">
        <f t="shared" si="40"/>
        <v>132</v>
      </c>
      <c r="Y125" s="12">
        <f t="shared" si="41"/>
        <v>1208</v>
      </c>
      <c r="Z125" s="18">
        <f t="shared" si="42"/>
        <v>1340</v>
      </c>
      <c r="AA125" s="18">
        <f t="shared" si="43"/>
        <v>16312</v>
      </c>
      <c r="AB125" s="12" t="s">
        <v>709</v>
      </c>
    </row>
    <row r="126" spans="1:28" s="19" customFormat="1" ht="35.1" customHeight="1">
      <c r="A126" s="12">
        <v>122</v>
      </c>
      <c r="B126" s="32" t="s">
        <v>368</v>
      </c>
      <c r="C126" s="32" t="s">
        <v>380</v>
      </c>
      <c r="D126" s="16">
        <v>50100450191450</v>
      </c>
      <c r="E126" s="9" t="s">
        <v>698</v>
      </c>
      <c r="F126" s="12"/>
      <c r="G126" s="12"/>
      <c r="H126" s="12">
        <v>31</v>
      </c>
      <c r="I126" s="12">
        <v>7</v>
      </c>
      <c r="J126" s="12">
        <v>13000</v>
      </c>
      <c r="K126" s="12">
        <v>4050</v>
      </c>
      <c r="L126" s="18">
        <v>1125</v>
      </c>
      <c r="M126" s="12">
        <v>1125</v>
      </c>
      <c r="N126" s="12">
        <v>3500</v>
      </c>
      <c r="O126" s="18">
        <f t="shared" si="33"/>
        <v>22800</v>
      </c>
      <c r="P126" s="18">
        <f t="shared" si="34"/>
        <v>2935</v>
      </c>
      <c r="Q126" s="18">
        <f t="shared" si="35"/>
        <v>915</v>
      </c>
      <c r="R126" s="18">
        <f t="shared" si="36"/>
        <v>254</v>
      </c>
      <c r="S126" s="18">
        <f t="shared" si="37"/>
        <v>254</v>
      </c>
      <c r="T126" s="18">
        <f t="shared" si="38"/>
        <v>790</v>
      </c>
      <c r="U126" s="18">
        <f t="shared" si="39"/>
        <v>5148</v>
      </c>
      <c r="V126" s="18"/>
      <c r="W126" s="18"/>
      <c r="X126" s="18">
        <f t="shared" si="40"/>
        <v>39</v>
      </c>
      <c r="Y126" s="12">
        <f t="shared" si="41"/>
        <v>352</v>
      </c>
      <c r="Z126" s="18">
        <f t="shared" si="42"/>
        <v>391</v>
      </c>
      <c r="AA126" s="18">
        <f t="shared" si="43"/>
        <v>4757</v>
      </c>
      <c r="AB126" s="12" t="s">
        <v>709</v>
      </c>
    </row>
    <row r="127" spans="1:28" s="19" customFormat="1" ht="35.1" customHeight="1">
      <c r="A127" s="12">
        <v>123</v>
      </c>
      <c r="B127" s="32" t="s">
        <v>104</v>
      </c>
      <c r="C127" s="32" t="s">
        <v>520</v>
      </c>
      <c r="D127" s="16">
        <v>38903450589</v>
      </c>
      <c r="E127" s="9" t="s">
        <v>572</v>
      </c>
      <c r="F127" s="12"/>
      <c r="G127" s="12"/>
      <c r="H127" s="12">
        <v>31</v>
      </c>
      <c r="I127" s="12">
        <v>29</v>
      </c>
      <c r="J127" s="12">
        <v>13000</v>
      </c>
      <c r="K127" s="12">
        <v>4050</v>
      </c>
      <c r="L127" s="18">
        <v>1125</v>
      </c>
      <c r="M127" s="12">
        <v>1125</v>
      </c>
      <c r="N127" s="12">
        <v>3500</v>
      </c>
      <c r="O127" s="18">
        <f t="shared" si="33"/>
        <v>22800</v>
      </c>
      <c r="P127" s="18">
        <f t="shared" si="34"/>
        <v>12161</v>
      </c>
      <c r="Q127" s="18">
        <f t="shared" si="35"/>
        <v>3789</v>
      </c>
      <c r="R127" s="18">
        <f t="shared" si="36"/>
        <v>1052</v>
      </c>
      <c r="S127" s="18">
        <f t="shared" si="37"/>
        <v>1052</v>
      </c>
      <c r="T127" s="18">
        <f t="shared" si="38"/>
        <v>3274</v>
      </c>
      <c r="U127" s="18">
        <f t="shared" si="39"/>
        <v>21328</v>
      </c>
      <c r="V127" s="18"/>
      <c r="W127" s="18"/>
      <c r="X127" s="18">
        <f t="shared" si="40"/>
        <v>160</v>
      </c>
      <c r="Y127" s="12">
        <f t="shared" si="41"/>
        <v>1459</v>
      </c>
      <c r="Z127" s="18">
        <f t="shared" si="42"/>
        <v>1619</v>
      </c>
      <c r="AA127" s="18">
        <f t="shared" si="43"/>
        <v>19709</v>
      </c>
      <c r="AB127" s="12" t="s">
        <v>727</v>
      </c>
    </row>
    <row r="128" spans="1:28" s="19" customFormat="1" ht="35.1" customHeight="1">
      <c r="A128" s="12">
        <v>124</v>
      </c>
      <c r="B128" s="32" t="s">
        <v>369</v>
      </c>
      <c r="C128" s="32" t="s">
        <v>476</v>
      </c>
      <c r="D128" s="16" t="s">
        <v>646</v>
      </c>
      <c r="E128" s="9" t="s">
        <v>577</v>
      </c>
      <c r="F128" s="12"/>
      <c r="G128" s="12"/>
      <c r="H128" s="12">
        <v>31</v>
      </c>
      <c r="I128" s="12">
        <v>27</v>
      </c>
      <c r="J128" s="12">
        <v>13000</v>
      </c>
      <c r="K128" s="12">
        <v>4050</v>
      </c>
      <c r="L128" s="18">
        <v>1125</v>
      </c>
      <c r="M128" s="12">
        <v>1125</v>
      </c>
      <c r="N128" s="12">
        <v>3500</v>
      </c>
      <c r="O128" s="18">
        <f t="shared" si="33"/>
        <v>22800</v>
      </c>
      <c r="P128" s="18">
        <f t="shared" si="34"/>
        <v>11323</v>
      </c>
      <c r="Q128" s="18">
        <f t="shared" si="35"/>
        <v>3527</v>
      </c>
      <c r="R128" s="18">
        <f t="shared" si="36"/>
        <v>980</v>
      </c>
      <c r="S128" s="18">
        <f t="shared" si="37"/>
        <v>980</v>
      </c>
      <c r="T128" s="18">
        <f t="shared" si="38"/>
        <v>3048</v>
      </c>
      <c r="U128" s="18">
        <f t="shared" si="39"/>
        <v>19858</v>
      </c>
      <c r="V128" s="18"/>
      <c r="W128" s="18"/>
      <c r="X128" s="18">
        <f t="shared" si="40"/>
        <v>149</v>
      </c>
      <c r="Y128" s="12">
        <f t="shared" si="41"/>
        <v>1359</v>
      </c>
      <c r="Z128" s="18">
        <f t="shared" si="42"/>
        <v>1508</v>
      </c>
      <c r="AA128" s="18">
        <f t="shared" si="43"/>
        <v>18350</v>
      </c>
      <c r="AB128" s="12" t="s">
        <v>709</v>
      </c>
    </row>
    <row r="129" spans="1:28" s="19" customFormat="1" ht="35.1" customHeight="1">
      <c r="A129" s="12">
        <v>125</v>
      </c>
      <c r="B129" s="32" t="s">
        <v>370</v>
      </c>
      <c r="C129" s="32" t="s">
        <v>521</v>
      </c>
      <c r="D129" s="16" t="s">
        <v>647</v>
      </c>
      <c r="E129" s="9" t="s">
        <v>699</v>
      </c>
      <c r="F129" s="12"/>
      <c r="G129" s="12"/>
      <c r="H129" s="12">
        <v>31</v>
      </c>
      <c r="I129" s="12">
        <v>28</v>
      </c>
      <c r="J129" s="12">
        <v>13000</v>
      </c>
      <c r="K129" s="12">
        <v>4050</v>
      </c>
      <c r="L129" s="18">
        <v>1125</v>
      </c>
      <c r="M129" s="12">
        <v>1125</v>
      </c>
      <c r="N129" s="12">
        <v>3500</v>
      </c>
      <c r="O129" s="18">
        <f t="shared" si="33"/>
        <v>22800</v>
      </c>
      <c r="P129" s="18">
        <f t="shared" si="34"/>
        <v>11742</v>
      </c>
      <c r="Q129" s="18">
        <f t="shared" si="35"/>
        <v>3658</v>
      </c>
      <c r="R129" s="18">
        <f t="shared" si="36"/>
        <v>1016</v>
      </c>
      <c r="S129" s="18">
        <f t="shared" si="37"/>
        <v>1016</v>
      </c>
      <c r="T129" s="18">
        <f t="shared" si="38"/>
        <v>3161</v>
      </c>
      <c r="U129" s="18">
        <f t="shared" si="39"/>
        <v>20593</v>
      </c>
      <c r="V129" s="18"/>
      <c r="W129" s="18"/>
      <c r="X129" s="18">
        <f t="shared" si="40"/>
        <v>154</v>
      </c>
      <c r="Y129" s="12">
        <f t="shared" si="41"/>
        <v>1409</v>
      </c>
      <c r="Z129" s="18">
        <f t="shared" si="42"/>
        <v>1563</v>
      </c>
      <c r="AA129" s="18">
        <f t="shared" si="43"/>
        <v>19030</v>
      </c>
      <c r="AB129" s="12" t="s">
        <v>709</v>
      </c>
    </row>
    <row r="130" spans="1:28" s="19" customFormat="1" ht="35.1" customHeight="1">
      <c r="A130" s="12">
        <v>126</v>
      </c>
      <c r="B130" s="32" t="s">
        <v>371</v>
      </c>
      <c r="C130" s="32" t="s">
        <v>522</v>
      </c>
      <c r="D130" s="16" t="s">
        <v>648</v>
      </c>
      <c r="E130" s="9" t="s">
        <v>700</v>
      </c>
      <c r="F130" s="12"/>
      <c r="G130" s="12"/>
      <c r="H130" s="12">
        <v>31</v>
      </c>
      <c r="I130" s="12">
        <v>27</v>
      </c>
      <c r="J130" s="12">
        <v>13000</v>
      </c>
      <c r="K130" s="12">
        <v>4050</v>
      </c>
      <c r="L130" s="18">
        <v>1125</v>
      </c>
      <c r="M130" s="12">
        <v>1125</v>
      </c>
      <c r="N130" s="12">
        <v>3500</v>
      </c>
      <c r="O130" s="18">
        <f t="shared" si="33"/>
        <v>22800</v>
      </c>
      <c r="P130" s="18">
        <f t="shared" si="34"/>
        <v>11323</v>
      </c>
      <c r="Q130" s="18">
        <f t="shared" si="35"/>
        <v>3527</v>
      </c>
      <c r="R130" s="18">
        <f t="shared" si="36"/>
        <v>980</v>
      </c>
      <c r="S130" s="18">
        <f t="shared" si="37"/>
        <v>980</v>
      </c>
      <c r="T130" s="18">
        <f t="shared" si="38"/>
        <v>3048</v>
      </c>
      <c r="U130" s="18">
        <f t="shared" si="39"/>
        <v>19858</v>
      </c>
      <c r="V130" s="18"/>
      <c r="W130" s="18"/>
      <c r="X130" s="18">
        <f t="shared" si="40"/>
        <v>149</v>
      </c>
      <c r="Y130" s="12">
        <f t="shared" si="41"/>
        <v>1359</v>
      </c>
      <c r="Z130" s="18">
        <f t="shared" si="42"/>
        <v>1508</v>
      </c>
      <c r="AA130" s="18">
        <f t="shared" si="43"/>
        <v>18350</v>
      </c>
      <c r="AB130" s="12" t="s">
        <v>709</v>
      </c>
    </row>
    <row r="131" spans="1:28" s="19" customFormat="1" ht="35.1" customHeight="1">
      <c r="A131" s="12">
        <v>127</v>
      </c>
      <c r="B131" s="32" t="s">
        <v>372</v>
      </c>
      <c r="C131" s="32" t="s">
        <v>523</v>
      </c>
      <c r="D131" s="16" t="s">
        <v>649</v>
      </c>
      <c r="E131" s="9" t="s">
        <v>701</v>
      </c>
      <c r="F131" s="12"/>
      <c r="G131" s="12"/>
      <c r="H131" s="12">
        <v>31</v>
      </c>
      <c r="I131" s="12">
        <v>24</v>
      </c>
      <c r="J131" s="12">
        <v>13000</v>
      </c>
      <c r="K131" s="12">
        <v>4050</v>
      </c>
      <c r="L131" s="18">
        <v>1125</v>
      </c>
      <c r="M131" s="12">
        <v>1125</v>
      </c>
      <c r="N131" s="12">
        <v>3500</v>
      </c>
      <c r="O131" s="18">
        <f t="shared" si="33"/>
        <v>22800</v>
      </c>
      <c r="P131" s="18">
        <f t="shared" si="34"/>
        <v>10065</v>
      </c>
      <c r="Q131" s="18">
        <f t="shared" si="35"/>
        <v>3135</v>
      </c>
      <c r="R131" s="18">
        <f t="shared" si="36"/>
        <v>871</v>
      </c>
      <c r="S131" s="18">
        <f t="shared" si="37"/>
        <v>871</v>
      </c>
      <c r="T131" s="18">
        <f t="shared" si="38"/>
        <v>2710</v>
      </c>
      <c r="U131" s="18">
        <f t="shared" si="39"/>
        <v>17652</v>
      </c>
      <c r="V131" s="18"/>
      <c r="W131" s="18"/>
      <c r="X131" s="18">
        <f t="shared" si="40"/>
        <v>132</v>
      </c>
      <c r="Y131" s="12">
        <f t="shared" si="41"/>
        <v>1208</v>
      </c>
      <c r="Z131" s="18">
        <f t="shared" si="42"/>
        <v>1340</v>
      </c>
      <c r="AA131" s="18">
        <f t="shared" si="43"/>
        <v>16312</v>
      </c>
      <c r="AB131" s="12" t="s">
        <v>709</v>
      </c>
    </row>
    <row r="132" spans="1:28" s="19" customFormat="1" ht="35.1" customHeight="1">
      <c r="A132" s="12">
        <v>128</v>
      </c>
      <c r="B132" s="32" t="s">
        <v>373</v>
      </c>
      <c r="C132" s="32" t="s">
        <v>524</v>
      </c>
      <c r="D132" s="16" t="s">
        <v>650</v>
      </c>
      <c r="E132" s="9" t="s">
        <v>702</v>
      </c>
      <c r="F132" s="12"/>
      <c r="G132" s="12"/>
      <c r="H132" s="12">
        <v>31</v>
      </c>
      <c r="I132" s="12">
        <v>6</v>
      </c>
      <c r="J132" s="12">
        <v>13000</v>
      </c>
      <c r="K132" s="12">
        <v>4050</v>
      </c>
      <c r="L132" s="18">
        <v>1125</v>
      </c>
      <c r="M132" s="12">
        <v>1125</v>
      </c>
      <c r="N132" s="12">
        <v>3500</v>
      </c>
      <c r="O132" s="18">
        <f t="shared" si="33"/>
        <v>22800</v>
      </c>
      <c r="P132" s="18">
        <f t="shared" si="34"/>
        <v>2516</v>
      </c>
      <c r="Q132" s="18">
        <f t="shared" si="35"/>
        <v>784</v>
      </c>
      <c r="R132" s="18">
        <f t="shared" si="36"/>
        <v>218</v>
      </c>
      <c r="S132" s="18">
        <f t="shared" si="37"/>
        <v>218</v>
      </c>
      <c r="T132" s="18">
        <f t="shared" si="38"/>
        <v>677</v>
      </c>
      <c r="U132" s="18">
        <f t="shared" si="39"/>
        <v>4413</v>
      </c>
      <c r="V132" s="18"/>
      <c r="W132" s="18"/>
      <c r="X132" s="18">
        <f t="shared" si="40"/>
        <v>33</v>
      </c>
      <c r="Y132" s="12">
        <f t="shared" si="41"/>
        <v>302</v>
      </c>
      <c r="Z132" s="18">
        <f t="shared" si="42"/>
        <v>335</v>
      </c>
      <c r="AA132" s="18">
        <f t="shared" si="43"/>
        <v>4078</v>
      </c>
      <c r="AB132" s="41" t="s">
        <v>731</v>
      </c>
    </row>
    <row r="133" spans="1:28" s="19" customFormat="1" ht="35.1" customHeight="1">
      <c r="A133" s="12">
        <v>129</v>
      </c>
      <c r="B133" s="32" t="s">
        <v>374</v>
      </c>
      <c r="C133" s="32" t="s">
        <v>525</v>
      </c>
      <c r="D133" s="16" t="s">
        <v>651</v>
      </c>
      <c r="E133" s="9" t="s">
        <v>703</v>
      </c>
      <c r="F133" s="12"/>
      <c r="G133" s="12"/>
      <c r="H133" s="12">
        <v>31</v>
      </c>
      <c r="I133" s="12">
        <v>29</v>
      </c>
      <c r="J133" s="12">
        <v>13000</v>
      </c>
      <c r="K133" s="12">
        <v>4050</v>
      </c>
      <c r="L133" s="18">
        <v>1125</v>
      </c>
      <c r="M133" s="12">
        <v>1125</v>
      </c>
      <c r="N133" s="12">
        <v>3500</v>
      </c>
      <c r="O133" s="18">
        <f t="shared" ref="O133:O141" si="44">SUM(J133:N133)</f>
        <v>22800</v>
      </c>
      <c r="P133" s="18">
        <f t="shared" ref="P133:P141" si="45">ROUND(J133/H133*I133,0)</f>
        <v>12161</v>
      </c>
      <c r="Q133" s="18">
        <f t="shared" ref="Q133:Q141" si="46">ROUND(K133/H133*I133,0)</f>
        <v>3789</v>
      </c>
      <c r="R133" s="18">
        <f t="shared" ref="R133:R141" si="47">ROUND(L133/H133*I133,0)</f>
        <v>1052</v>
      </c>
      <c r="S133" s="18">
        <f t="shared" ref="S133:S141" si="48">ROUND(M133/H133*I133,0)</f>
        <v>1052</v>
      </c>
      <c r="T133" s="18">
        <f t="shared" ref="T133:T141" si="49">ROUND(N133/H133*I133,0)</f>
        <v>3274</v>
      </c>
      <c r="U133" s="18">
        <f t="shared" ref="U133:U141" si="50">SUM(P133:T133)</f>
        <v>21328</v>
      </c>
      <c r="V133" s="18"/>
      <c r="W133" s="18"/>
      <c r="X133" s="18">
        <f t="shared" ref="X133:X141" si="51">ROUND(U133*0.75%,0)</f>
        <v>160</v>
      </c>
      <c r="Y133" s="12">
        <f t="shared" ref="Y133:Y141" si="52">ROUND(P133*12%,0)</f>
        <v>1459</v>
      </c>
      <c r="Z133" s="18">
        <f t="shared" ref="Z133:Z141" si="53">SUM(V133:Y133)</f>
        <v>1619</v>
      </c>
      <c r="AA133" s="18">
        <f t="shared" ref="AA133:AA141" si="54">U133-Z133</f>
        <v>19709</v>
      </c>
      <c r="AB133" s="12" t="s">
        <v>709</v>
      </c>
    </row>
    <row r="134" spans="1:28" s="19" customFormat="1" ht="35.1" customHeight="1">
      <c r="A134" s="12">
        <v>130</v>
      </c>
      <c r="B134" s="32" t="s">
        <v>375</v>
      </c>
      <c r="C134" s="32" t="s">
        <v>526</v>
      </c>
      <c r="D134" s="16">
        <v>50100300829310</v>
      </c>
      <c r="E134" s="9" t="s">
        <v>600</v>
      </c>
      <c r="F134" s="12"/>
      <c r="G134" s="12"/>
      <c r="H134" s="12">
        <v>31</v>
      </c>
      <c r="I134" s="12">
        <v>25</v>
      </c>
      <c r="J134" s="12">
        <v>13000</v>
      </c>
      <c r="K134" s="12">
        <v>4050</v>
      </c>
      <c r="L134" s="18">
        <v>1125</v>
      </c>
      <c r="M134" s="12">
        <v>1125</v>
      </c>
      <c r="N134" s="12">
        <v>3500</v>
      </c>
      <c r="O134" s="18">
        <f t="shared" si="44"/>
        <v>22800</v>
      </c>
      <c r="P134" s="18">
        <f t="shared" si="45"/>
        <v>10484</v>
      </c>
      <c r="Q134" s="18">
        <f t="shared" si="46"/>
        <v>3266</v>
      </c>
      <c r="R134" s="18">
        <f t="shared" si="47"/>
        <v>907</v>
      </c>
      <c r="S134" s="18">
        <f t="shared" si="48"/>
        <v>907</v>
      </c>
      <c r="T134" s="18">
        <f t="shared" si="49"/>
        <v>2823</v>
      </c>
      <c r="U134" s="18">
        <f t="shared" si="50"/>
        <v>18387</v>
      </c>
      <c r="V134" s="18"/>
      <c r="W134" s="18"/>
      <c r="X134" s="18">
        <f t="shared" si="51"/>
        <v>138</v>
      </c>
      <c r="Y134" s="12">
        <f t="shared" si="52"/>
        <v>1258</v>
      </c>
      <c r="Z134" s="18">
        <f t="shared" si="53"/>
        <v>1396</v>
      </c>
      <c r="AA134" s="18">
        <f t="shared" si="54"/>
        <v>16991</v>
      </c>
      <c r="AB134" s="12" t="s">
        <v>728</v>
      </c>
    </row>
    <row r="135" spans="1:28" s="19" customFormat="1" ht="35.1" customHeight="1">
      <c r="A135" s="12">
        <v>131</v>
      </c>
      <c r="B135" s="32" t="s">
        <v>376</v>
      </c>
      <c r="C135" s="32" t="s">
        <v>527</v>
      </c>
      <c r="D135" s="16" t="s">
        <v>652</v>
      </c>
      <c r="E135" s="9" t="s">
        <v>704</v>
      </c>
      <c r="F135" s="12"/>
      <c r="G135" s="12"/>
      <c r="H135" s="12">
        <v>31</v>
      </c>
      <c r="I135" s="12">
        <v>30</v>
      </c>
      <c r="J135" s="12">
        <v>13000</v>
      </c>
      <c r="K135" s="12">
        <v>4050</v>
      </c>
      <c r="L135" s="18">
        <v>1125</v>
      </c>
      <c r="M135" s="12">
        <v>1125</v>
      </c>
      <c r="N135" s="12">
        <v>3500</v>
      </c>
      <c r="O135" s="18">
        <f t="shared" si="44"/>
        <v>22800</v>
      </c>
      <c r="P135" s="18">
        <f t="shared" si="45"/>
        <v>12581</v>
      </c>
      <c r="Q135" s="18">
        <f t="shared" si="46"/>
        <v>3919</v>
      </c>
      <c r="R135" s="18">
        <f t="shared" si="47"/>
        <v>1089</v>
      </c>
      <c r="S135" s="18">
        <f t="shared" si="48"/>
        <v>1089</v>
      </c>
      <c r="T135" s="18">
        <f t="shared" si="49"/>
        <v>3387</v>
      </c>
      <c r="U135" s="18">
        <f t="shared" si="50"/>
        <v>22065</v>
      </c>
      <c r="V135" s="18"/>
      <c r="W135" s="18"/>
      <c r="X135" s="18">
        <f t="shared" si="51"/>
        <v>165</v>
      </c>
      <c r="Y135" s="12">
        <f t="shared" si="52"/>
        <v>1510</v>
      </c>
      <c r="Z135" s="18">
        <f t="shared" si="53"/>
        <v>1675</v>
      </c>
      <c r="AA135" s="18">
        <f t="shared" si="54"/>
        <v>20390</v>
      </c>
      <c r="AB135" s="12" t="s">
        <v>709</v>
      </c>
    </row>
    <row r="136" spans="1:28" s="19" customFormat="1" ht="35.1" customHeight="1">
      <c r="A136" s="12">
        <v>132</v>
      </c>
      <c r="B136" s="32" t="s">
        <v>377</v>
      </c>
      <c r="C136" s="32" t="s">
        <v>528</v>
      </c>
      <c r="D136" s="16">
        <v>35051045635</v>
      </c>
      <c r="E136" s="9" t="s">
        <v>705</v>
      </c>
      <c r="F136" s="12"/>
      <c r="G136" s="12"/>
      <c r="H136" s="12">
        <v>31</v>
      </c>
      <c r="I136" s="12">
        <v>29</v>
      </c>
      <c r="J136" s="12">
        <v>13000</v>
      </c>
      <c r="K136" s="12">
        <v>4050</v>
      </c>
      <c r="L136" s="18">
        <v>1125</v>
      </c>
      <c r="M136" s="12">
        <v>1125</v>
      </c>
      <c r="N136" s="12">
        <v>3500</v>
      </c>
      <c r="O136" s="18">
        <f t="shared" si="44"/>
        <v>22800</v>
      </c>
      <c r="P136" s="18">
        <f t="shared" si="45"/>
        <v>12161</v>
      </c>
      <c r="Q136" s="18">
        <f t="shared" si="46"/>
        <v>3789</v>
      </c>
      <c r="R136" s="18">
        <f t="shared" si="47"/>
        <v>1052</v>
      </c>
      <c r="S136" s="18">
        <f t="shared" si="48"/>
        <v>1052</v>
      </c>
      <c r="T136" s="18">
        <f t="shared" si="49"/>
        <v>3274</v>
      </c>
      <c r="U136" s="18">
        <f t="shared" si="50"/>
        <v>21328</v>
      </c>
      <c r="V136" s="18"/>
      <c r="W136" s="18">
        <v>800</v>
      </c>
      <c r="X136" s="18">
        <f t="shared" si="51"/>
        <v>160</v>
      </c>
      <c r="Y136" s="12">
        <f t="shared" si="52"/>
        <v>1459</v>
      </c>
      <c r="Z136" s="18">
        <f t="shared" si="53"/>
        <v>2419</v>
      </c>
      <c r="AA136" s="18">
        <f t="shared" si="54"/>
        <v>18909</v>
      </c>
      <c r="AB136" s="12" t="s">
        <v>727</v>
      </c>
    </row>
    <row r="137" spans="1:28" s="19" customFormat="1" ht="35.1" customHeight="1">
      <c r="A137" s="12">
        <v>133</v>
      </c>
      <c r="B137" s="32" t="s">
        <v>502</v>
      </c>
      <c r="C137" s="32" t="s">
        <v>529</v>
      </c>
      <c r="D137" s="40" t="s">
        <v>710</v>
      </c>
      <c r="E137" s="9" t="s">
        <v>711</v>
      </c>
      <c r="F137" s="12"/>
      <c r="G137" s="12"/>
      <c r="H137" s="12">
        <v>31</v>
      </c>
      <c r="I137" s="12">
        <v>30</v>
      </c>
      <c r="J137" s="12">
        <v>13000</v>
      </c>
      <c r="K137" s="12">
        <v>4050</v>
      </c>
      <c r="L137" s="18">
        <v>1125</v>
      </c>
      <c r="M137" s="12">
        <v>1125</v>
      </c>
      <c r="N137" s="12">
        <v>3500</v>
      </c>
      <c r="O137" s="18">
        <f t="shared" si="44"/>
        <v>22800</v>
      </c>
      <c r="P137" s="18">
        <f t="shared" si="45"/>
        <v>12581</v>
      </c>
      <c r="Q137" s="18">
        <f t="shared" si="46"/>
        <v>3919</v>
      </c>
      <c r="R137" s="18">
        <f t="shared" si="47"/>
        <v>1089</v>
      </c>
      <c r="S137" s="18">
        <f t="shared" si="48"/>
        <v>1089</v>
      </c>
      <c r="T137" s="18">
        <f t="shared" si="49"/>
        <v>3387</v>
      </c>
      <c r="U137" s="18">
        <f t="shared" si="50"/>
        <v>22065</v>
      </c>
      <c r="V137" s="18"/>
      <c r="W137" s="18">
        <v>800</v>
      </c>
      <c r="X137" s="18">
        <f t="shared" si="51"/>
        <v>165</v>
      </c>
      <c r="Y137" s="12">
        <f t="shared" si="52"/>
        <v>1510</v>
      </c>
      <c r="Z137" s="18">
        <f t="shared" si="53"/>
        <v>2475</v>
      </c>
      <c r="AA137" s="18">
        <f t="shared" si="54"/>
        <v>19590</v>
      </c>
      <c r="AB137" s="12" t="s">
        <v>709</v>
      </c>
    </row>
    <row r="138" spans="1:28" s="19" customFormat="1" ht="35.1" customHeight="1">
      <c r="A138" s="12">
        <v>134</v>
      </c>
      <c r="B138" s="32" t="s">
        <v>503</v>
      </c>
      <c r="C138" s="32" t="s">
        <v>530</v>
      </c>
      <c r="D138" s="40" t="s">
        <v>712</v>
      </c>
      <c r="E138" s="9" t="s">
        <v>657</v>
      </c>
      <c r="F138" s="12"/>
      <c r="G138" s="12"/>
      <c r="H138" s="12">
        <v>31</v>
      </c>
      <c r="I138" s="12">
        <v>14</v>
      </c>
      <c r="J138" s="12">
        <v>13000</v>
      </c>
      <c r="K138" s="12">
        <v>4050</v>
      </c>
      <c r="L138" s="18">
        <v>1125</v>
      </c>
      <c r="M138" s="12">
        <v>1125</v>
      </c>
      <c r="N138" s="12">
        <v>3500</v>
      </c>
      <c r="O138" s="18">
        <f t="shared" si="44"/>
        <v>22800</v>
      </c>
      <c r="P138" s="18">
        <f t="shared" si="45"/>
        <v>5871</v>
      </c>
      <c r="Q138" s="18">
        <f t="shared" si="46"/>
        <v>1829</v>
      </c>
      <c r="R138" s="18">
        <f t="shared" si="47"/>
        <v>508</v>
      </c>
      <c r="S138" s="18">
        <f t="shared" si="48"/>
        <v>508</v>
      </c>
      <c r="T138" s="18">
        <f t="shared" si="49"/>
        <v>1581</v>
      </c>
      <c r="U138" s="18">
        <f t="shared" si="50"/>
        <v>10297</v>
      </c>
      <c r="V138" s="18"/>
      <c r="W138" s="18"/>
      <c r="X138" s="18">
        <f t="shared" si="51"/>
        <v>77</v>
      </c>
      <c r="Y138" s="12">
        <f t="shared" si="52"/>
        <v>705</v>
      </c>
      <c r="Z138" s="18">
        <f t="shared" si="53"/>
        <v>782</v>
      </c>
      <c r="AA138" s="18">
        <f t="shared" si="54"/>
        <v>9515</v>
      </c>
      <c r="AB138" s="12" t="s">
        <v>709</v>
      </c>
    </row>
    <row r="139" spans="1:28" s="19" customFormat="1" ht="35.1" customHeight="1">
      <c r="A139" s="12">
        <v>135</v>
      </c>
      <c r="B139" s="32" t="s">
        <v>504</v>
      </c>
      <c r="C139" s="32" t="s">
        <v>200</v>
      </c>
      <c r="D139" s="40" t="s">
        <v>713</v>
      </c>
      <c r="E139" s="9" t="s">
        <v>714</v>
      </c>
      <c r="F139" s="12"/>
      <c r="G139" s="12"/>
      <c r="H139" s="12">
        <v>31</v>
      </c>
      <c r="I139" s="12">
        <v>18</v>
      </c>
      <c r="J139" s="12">
        <v>13000</v>
      </c>
      <c r="K139" s="12">
        <v>4050</v>
      </c>
      <c r="L139" s="18">
        <v>1125</v>
      </c>
      <c r="M139" s="12">
        <v>1125</v>
      </c>
      <c r="N139" s="12">
        <v>3500</v>
      </c>
      <c r="O139" s="18">
        <f t="shared" si="44"/>
        <v>22800</v>
      </c>
      <c r="P139" s="18">
        <f t="shared" si="45"/>
        <v>7548</v>
      </c>
      <c r="Q139" s="18">
        <f t="shared" si="46"/>
        <v>2352</v>
      </c>
      <c r="R139" s="18">
        <f t="shared" si="47"/>
        <v>653</v>
      </c>
      <c r="S139" s="18">
        <f t="shared" si="48"/>
        <v>653</v>
      </c>
      <c r="T139" s="18">
        <f t="shared" si="49"/>
        <v>2032</v>
      </c>
      <c r="U139" s="18">
        <f t="shared" si="50"/>
        <v>13238</v>
      </c>
      <c r="V139" s="18"/>
      <c r="W139" s="18">
        <v>800</v>
      </c>
      <c r="X139" s="18">
        <f t="shared" si="51"/>
        <v>99</v>
      </c>
      <c r="Y139" s="12">
        <f t="shared" si="52"/>
        <v>906</v>
      </c>
      <c r="Z139" s="18">
        <f t="shared" si="53"/>
        <v>1805</v>
      </c>
      <c r="AA139" s="18">
        <f t="shared" si="54"/>
        <v>11433</v>
      </c>
      <c r="AB139" s="12" t="s">
        <v>709</v>
      </c>
    </row>
    <row r="140" spans="1:28" s="19" customFormat="1" ht="35.1" customHeight="1">
      <c r="A140" s="12">
        <v>136</v>
      </c>
      <c r="B140" s="32" t="s">
        <v>505</v>
      </c>
      <c r="C140" s="32" t="s">
        <v>172</v>
      </c>
      <c r="D140" s="40" t="s">
        <v>715</v>
      </c>
      <c r="E140" s="9" t="s">
        <v>716</v>
      </c>
      <c r="F140" s="12"/>
      <c r="G140" s="12"/>
      <c r="H140" s="12">
        <v>31</v>
      </c>
      <c r="I140" s="12">
        <v>9</v>
      </c>
      <c r="J140" s="12">
        <v>13000</v>
      </c>
      <c r="K140" s="12">
        <v>4050</v>
      </c>
      <c r="L140" s="18">
        <v>1125</v>
      </c>
      <c r="M140" s="12">
        <v>1125</v>
      </c>
      <c r="N140" s="12">
        <v>3500</v>
      </c>
      <c r="O140" s="18">
        <f t="shared" si="44"/>
        <v>22800</v>
      </c>
      <c r="P140" s="18">
        <f t="shared" si="45"/>
        <v>3774</v>
      </c>
      <c r="Q140" s="18">
        <f t="shared" si="46"/>
        <v>1176</v>
      </c>
      <c r="R140" s="18">
        <f t="shared" si="47"/>
        <v>327</v>
      </c>
      <c r="S140" s="18">
        <f t="shared" si="48"/>
        <v>327</v>
      </c>
      <c r="T140" s="18">
        <f t="shared" si="49"/>
        <v>1016</v>
      </c>
      <c r="U140" s="18">
        <f t="shared" si="50"/>
        <v>6620</v>
      </c>
      <c r="V140" s="18"/>
      <c r="W140" s="18">
        <v>1600</v>
      </c>
      <c r="X140" s="18">
        <f t="shared" si="51"/>
        <v>50</v>
      </c>
      <c r="Y140" s="12">
        <f t="shared" si="52"/>
        <v>453</v>
      </c>
      <c r="Z140" s="18">
        <f t="shared" si="53"/>
        <v>2103</v>
      </c>
      <c r="AA140" s="18">
        <f t="shared" si="54"/>
        <v>4517</v>
      </c>
      <c r="AB140" s="12" t="s">
        <v>709</v>
      </c>
    </row>
    <row r="141" spans="1:28" s="19" customFormat="1" ht="35.1" customHeight="1">
      <c r="A141" s="12">
        <v>137</v>
      </c>
      <c r="B141" s="32" t="s">
        <v>506</v>
      </c>
      <c r="C141" s="32" t="s">
        <v>531</v>
      </c>
      <c r="D141" s="40" t="s">
        <v>717</v>
      </c>
      <c r="E141" s="9" t="s">
        <v>718</v>
      </c>
      <c r="F141" s="12"/>
      <c r="G141" s="12"/>
      <c r="H141" s="12">
        <v>31</v>
      </c>
      <c r="I141" s="12">
        <v>12</v>
      </c>
      <c r="J141" s="12">
        <v>13000</v>
      </c>
      <c r="K141" s="12">
        <v>4050</v>
      </c>
      <c r="L141" s="18">
        <v>1125</v>
      </c>
      <c r="M141" s="12">
        <v>1125</v>
      </c>
      <c r="N141" s="12">
        <v>3500</v>
      </c>
      <c r="O141" s="18">
        <f t="shared" si="44"/>
        <v>22800</v>
      </c>
      <c r="P141" s="18">
        <f t="shared" si="45"/>
        <v>5032</v>
      </c>
      <c r="Q141" s="18">
        <f t="shared" si="46"/>
        <v>1568</v>
      </c>
      <c r="R141" s="18">
        <f t="shared" si="47"/>
        <v>435</v>
      </c>
      <c r="S141" s="18">
        <f t="shared" si="48"/>
        <v>435</v>
      </c>
      <c r="T141" s="18">
        <f t="shared" si="49"/>
        <v>1355</v>
      </c>
      <c r="U141" s="18">
        <f t="shared" si="50"/>
        <v>8825</v>
      </c>
      <c r="V141" s="18"/>
      <c r="W141" s="18">
        <v>800</v>
      </c>
      <c r="X141" s="18">
        <f t="shared" si="51"/>
        <v>66</v>
      </c>
      <c r="Y141" s="12">
        <f t="shared" si="52"/>
        <v>604</v>
      </c>
      <c r="Z141" s="18">
        <f t="shared" si="53"/>
        <v>1470</v>
      </c>
      <c r="AA141" s="18">
        <f t="shared" si="54"/>
        <v>7355</v>
      </c>
      <c r="AB141" s="12" t="s">
        <v>709</v>
      </c>
    </row>
    <row r="142" spans="1:28" ht="37.5" customHeight="1">
      <c r="H142" s="11">
        <f t="shared" ref="H142:AA142" si="55">SUM(H5:H141)</f>
        <v>4247</v>
      </c>
      <c r="I142" s="11">
        <f t="shared" si="55"/>
        <v>3206</v>
      </c>
      <c r="J142" s="11">
        <f t="shared" si="55"/>
        <v>1781000</v>
      </c>
      <c r="K142" s="11">
        <f t="shared" si="55"/>
        <v>554850</v>
      </c>
      <c r="L142" s="11">
        <f t="shared" si="55"/>
        <v>154125</v>
      </c>
      <c r="M142" s="11">
        <f t="shared" si="55"/>
        <v>154125</v>
      </c>
      <c r="N142" s="11">
        <f t="shared" si="55"/>
        <v>479500</v>
      </c>
      <c r="O142" s="11">
        <f t="shared" si="55"/>
        <v>3123600</v>
      </c>
      <c r="P142" s="11">
        <f t="shared" si="55"/>
        <v>1344456</v>
      </c>
      <c r="Q142" s="11">
        <f t="shared" si="55"/>
        <v>418844</v>
      </c>
      <c r="R142" s="11">
        <f t="shared" si="55"/>
        <v>116343</v>
      </c>
      <c r="S142" s="11">
        <f t="shared" si="55"/>
        <v>116343</v>
      </c>
      <c r="T142" s="11">
        <f t="shared" si="55"/>
        <v>361959</v>
      </c>
      <c r="U142" s="11">
        <f t="shared" si="55"/>
        <v>2357945</v>
      </c>
      <c r="V142" s="11">
        <f t="shared" si="55"/>
        <v>8300</v>
      </c>
      <c r="W142" s="11">
        <f t="shared" si="55"/>
        <v>12000</v>
      </c>
      <c r="X142" s="11">
        <f t="shared" si="55"/>
        <v>17673</v>
      </c>
      <c r="Y142" s="11">
        <f t="shared" si="55"/>
        <v>161331</v>
      </c>
      <c r="Z142" s="11">
        <f t="shared" si="55"/>
        <v>199304</v>
      </c>
      <c r="AA142" s="11">
        <f t="shared" si="55"/>
        <v>2158641</v>
      </c>
    </row>
  </sheetData>
  <mergeCells count="5">
    <mergeCell ref="H1:J3"/>
    <mergeCell ref="K1:M3"/>
    <mergeCell ref="N1:AB1"/>
    <mergeCell ref="N2:AB2"/>
    <mergeCell ref="N3:AB3"/>
  </mergeCells>
  <conditionalFormatting sqref="D1:D1048576">
    <cfRule type="duplicateValues" dxfId="14" priority="16"/>
  </conditionalFormatting>
  <conditionalFormatting sqref="B4">
    <cfRule type="duplicateValues" dxfId="13" priority="32"/>
  </conditionalFormatting>
  <conditionalFormatting sqref="D137">
    <cfRule type="duplicateValues" dxfId="12" priority="15"/>
  </conditionalFormatting>
  <conditionalFormatting sqref="D138">
    <cfRule type="duplicateValues" dxfId="11" priority="14"/>
  </conditionalFormatting>
  <conditionalFormatting sqref="D139:D141">
    <cfRule type="duplicateValues" dxfId="10" priority="13"/>
  </conditionalFormatting>
  <conditionalFormatting sqref="D35">
    <cfRule type="containsBlanks" dxfId="9" priority="12">
      <formula>LEN(TRIM(D35))=0</formula>
    </cfRule>
  </conditionalFormatting>
  <conditionalFormatting sqref="D35">
    <cfRule type="duplicateValues" dxfId="8" priority="11"/>
  </conditionalFormatting>
  <conditionalFormatting sqref="D35">
    <cfRule type="duplicateValues" dxfId="7" priority="7"/>
    <cfRule type="duplicateValues" dxfId="6" priority="8"/>
  </conditionalFormatting>
  <conditionalFormatting sqref="D67">
    <cfRule type="containsBlanks" dxfId="5" priority="6">
      <formula>LEN(TRIM(D67))=0</formula>
    </cfRule>
  </conditionalFormatting>
  <conditionalFormatting sqref="D67">
    <cfRule type="duplicateValues" dxfId="4" priority="5"/>
  </conditionalFormatting>
  <conditionalFormatting sqref="D67">
    <cfRule type="duplicateValues" dxfId="3" priority="4"/>
  </conditionalFormatting>
  <conditionalFormatting sqref="D67">
    <cfRule type="duplicateValues" dxfId="2" priority="3"/>
  </conditionalFormatting>
  <conditionalFormatting sqref="D67">
    <cfRule type="duplicateValues" dxfId="1" priority="1"/>
    <cfRule type="duplicateValues" dxfId="0" priority="2"/>
  </conditionalFormatting>
  <hyperlinks>
    <hyperlink ref="X4" r:id="rId1"/>
    <hyperlink ref="Y4" r:id="rId2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Z10"/>
  <sheetViews>
    <sheetView topLeftCell="F1" zoomScale="110" zoomScaleNormal="110" workbookViewId="0">
      <selection activeCell="L15" sqref="L15"/>
    </sheetView>
  </sheetViews>
  <sheetFormatPr defaultRowHeight="15.75"/>
  <cols>
    <col min="2" max="2" width="6.5" bestFit="1" customWidth="1"/>
    <col min="3" max="3" width="10.25" bestFit="1" customWidth="1"/>
    <col min="4" max="4" width="18.375" customWidth="1"/>
    <col min="5" max="5" width="18.375" hidden="1" customWidth="1"/>
    <col min="6" max="6" width="16" bestFit="1" customWidth="1"/>
    <col min="7" max="7" width="14" bestFit="1" customWidth="1"/>
    <col min="9" max="9" width="10.25" customWidth="1"/>
    <col min="10" max="10" width="10" bestFit="1" customWidth="1"/>
    <col min="26" max="26" width="17.75" customWidth="1"/>
  </cols>
  <sheetData>
    <row r="1" spans="1:26" s="2" customFormat="1" ht="19.5">
      <c r="A1" s="67" t="s">
        <v>19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</row>
    <row r="2" spans="1:26" s="2" customFormat="1" ht="30.75" customHeight="1">
      <c r="A2" s="68" t="s">
        <v>489</v>
      </c>
      <c r="B2" s="68"/>
      <c r="C2" s="68"/>
      <c r="D2" s="68"/>
      <c r="E2" s="68"/>
      <c r="F2" s="68"/>
      <c r="G2" s="68"/>
      <c r="H2" s="68"/>
      <c r="I2" s="68"/>
      <c r="J2" s="71" t="s">
        <v>41</v>
      </c>
      <c r="K2" s="72"/>
      <c r="L2" s="72"/>
      <c r="M2" s="72"/>
      <c r="N2" s="73"/>
      <c r="O2" s="69" t="s">
        <v>486</v>
      </c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</row>
    <row r="3" spans="1:26" s="2" customFormat="1">
      <c r="A3" s="70" t="s">
        <v>22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</row>
    <row r="4" spans="1:26" s="2" customFormat="1" ht="33.75">
      <c r="A4" s="3" t="s">
        <v>25</v>
      </c>
      <c r="B4" s="3" t="s">
        <v>42</v>
      </c>
      <c r="C4" s="3" t="s">
        <v>43</v>
      </c>
      <c r="D4" s="3" t="s">
        <v>26</v>
      </c>
      <c r="E4" s="3" t="s">
        <v>44</v>
      </c>
      <c r="F4" s="3" t="s">
        <v>27</v>
      </c>
      <c r="G4" s="3" t="s">
        <v>28</v>
      </c>
      <c r="H4" s="3" t="s">
        <v>29</v>
      </c>
      <c r="I4" s="3" t="s">
        <v>30</v>
      </c>
      <c r="J4" s="3" t="s">
        <v>31</v>
      </c>
      <c r="K4" s="3" t="s">
        <v>7</v>
      </c>
      <c r="L4" s="3" t="s">
        <v>480</v>
      </c>
      <c r="M4" s="3" t="s">
        <v>481</v>
      </c>
      <c r="N4" s="3" t="s">
        <v>482</v>
      </c>
      <c r="O4" s="3" t="s">
        <v>32</v>
      </c>
      <c r="P4" s="3" t="s">
        <v>33</v>
      </c>
      <c r="Q4" s="3" t="s">
        <v>34</v>
      </c>
      <c r="R4" s="3" t="s">
        <v>483</v>
      </c>
      <c r="S4" s="3" t="s">
        <v>484</v>
      </c>
      <c r="T4" s="3" t="s">
        <v>485</v>
      </c>
      <c r="U4" s="3" t="s">
        <v>45</v>
      </c>
      <c r="V4" s="3" t="s">
        <v>37</v>
      </c>
      <c r="W4" s="3" t="s">
        <v>46</v>
      </c>
      <c r="X4" s="3" t="s">
        <v>38</v>
      </c>
      <c r="Y4" s="3" t="s">
        <v>39</v>
      </c>
      <c r="Z4" s="3" t="s">
        <v>40</v>
      </c>
    </row>
    <row r="5" spans="1:26" s="2" customFormat="1">
      <c r="A5" s="5">
        <v>1</v>
      </c>
      <c r="B5" s="5" t="s">
        <v>47</v>
      </c>
      <c r="C5" s="5" t="s">
        <v>48</v>
      </c>
      <c r="D5" s="5" t="s">
        <v>49</v>
      </c>
      <c r="E5" s="5" t="s">
        <v>50</v>
      </c>
      <c r="F5" s="6">
        <v>235501505402</v>
      </c>
      <c r="G5" s="6" t="s">
        <v>477</v>
      </c>
      <c r="H5" s="5">
        <v>31</v>
      </c>
      <c r="I5" s="5">
        <v>25</v>
      </c>
      <c r="J5" s="5">
        <v>14500</v>
      </c>
      <c r="K5" s="5">
        <v>6525</v>
      </c>
      <c r="L5" s="5">
        <v>1207</v>
      </c>
      <c r="M5" s="5">
        <v>1207</v>
      </c>
      <c r="N5" s="5">
        <v>4961</v>
      </c>
      <c r="O5" s="5">
        <f>SUM(J5:N5)</f>
        <v>28400</v>
      </c>
      <c r="P5" s="5">
        <f>ROUND(J5/H5*I5,0)</f>
        <v>11694</v>
      </c>
      <c r="Q5" s="5">
        <f>ROUND(K5/H5*I5,0)</f>
        <v>5262</v>
      </c>
      <c r="R5" s="5">
        <f>ROUND(L5/H5*I5,0)</f>
        <v>973</v>
      </c>
      <c r="S5" s="5">
        <f>ROUND(M5/H5*I5,0)</f>
        <v>973</v>
      </c>
      <c r="T5" s="5">
        <f>ROUND(N5/H5*I5,0)</f>
        <v>4001</v>
      </c>
      <c r="U5" s="5">
        <f>SUM(P5:T5)</f>
        <v>22903</v>
      </c>
      <c r="V5" s="5"/>
      <c r="W5" s="5">
        <f>ROUND(P5*25/100,0)</f>
        <v>2924</v>
      </c>
      <c r="X5" s="5">
        <f>W5+V5</f>
        <v>2924</v>
      </c>
      <c r="Y5" s="5">
        <f>U5-X5</f>
        <v>19979</v>
      </c>
      <c r="Z5" s="5" t="s">
        <v>708</v>
      </c>
    </row>
    <row r="6" spans="1:26" s="2" customFormat="1">
      <c r="A6" s="5">
        <v>2</v>
      </c>
      <c r="B6" s="5" t="s">
        <v>47</v>
      </c>
      <c r="C6" s="5" t="s">
        <v>51</v>
      </c>
      <c r="D6" s="5" t="s">
        <v>52</v>
      </c>
      <c r="E6" s="5"/>
      <c r="F6" s="7" t="s">
        <v>53</v>
      </c>
      <c r="G6" s="6" t="s">
        <v>54</v>
      </c>
      <c r="H6" s="5">
        <v>31</v>
      </c>
      <c r="I6" s="5">
        <v>27</v>
      </c>
      <c r="J6" s="5">
        <v>14500</v>
      </c>
      <c r="K6" s="5">
        <v>6525</v>
      </c>
      <c r="L6" s="5">
        <v>1207</v>
      </c>
      <c r="M6" s="5">
        <v>1207</v>
      </c>
      <c r="N6" s="5">
        <v>4961</v>
      </c>
      <c r="O6" s="5">
        <f t="shared" ref="O6:O9" si="0">SUM(J6:N6)</f>
        <v>28400</v>
      </c>
      <c r="P6" s="5">
        <f t="shared" ref="P6:P9" si="1">ROUND(J6/H6*I6,0)</f>
        <v>12629</v>
      </c>
      <c r="Q6" s="5">
        <f t="shared" ref="Q6:Q9" si="2">ROUND(K6/H6*I6,0)</f>
        <v>5683</v>
      </c>
      <c r="R6" s="5">
        <f t="shared" ref="R6:R9" si="3">ROUND(L6/H6*I6,0)</f>
        <v>1051</v>
      </c>
      <c r="S6" s="5">
        <f t="shared" ref="S6:S9" si="4">ROUND(M6/H6*I6,0)</f>
        <v>1051</v>
      </c>
      <c r="T6" s="5">
        <f t="shared" ref="T6:T9" si="5">ROUND(N6/H6*I6,0)</f>
        <v>4321</v>
      </c>
      <c r="U6" s="5">
        <f t="shared" ref="U6:U9" si="6">SUM(P6:T6)</f>
        <v>24735</v>
      </c>
      <c r="V6" s="5"/>
      <c r="W6" s="5">
        <f t="shared" ref="W6:W9" si="7">ROUND(P6*25/100,0)</f>
        <v>3157</v>
      </c>
      <c r="X6" s="5">
        <f t="shared" ref="X6:X9" si="8">W6+V6</f>
        <v>3157</v>
      </c>
      <c r="Y6" s="5">
        <f t="shared" ref="Y6:Y9" si="9">U6-X6</f>
        <v>21578</v>
      </c>
      <c r="Z6" s="5" t="s">
        <v>709</v>
      </c>
    </row>
    <row r="7" spans="1:26" s="39" customFormat="1">
      <c r="A7" s="36">
        <f>A6+1</f>
        <v>3</v>
      </c>
      <c r="B7" s="37" t="s">
        <v>47</v>
      </c>
      <c r="C7" s="37" t="s">
        <v>55</v>
      </c>
      <c r="D7" s="37" t="s">
        <v>56</v>
      </c>
      <c r="E7" s="37" t="s">
        <v>57</v>
      </c>
      <c r="F7" s="38">
        <v>50100386026323</v>
      </c>
      <c r="G7" s="38" t="s">
        <v>58</v>
      </c>
      <c r="H7" s="37">
        <v>31</v>
      </c>
      <c r="I7" s="37">
        <v>33</v>
      </c>
      <c r="J7" s="37">
        <v>14500</v>
      </c>
      <c r="K7" s="37">
        <v>6525</v>
      </c>
      <c r="L7" s="37">
        <v>1207</v>
      </c>
      <c r="M7" s="37">
        <v>1207</v>
      </c>
      <c r="N7" s="37">
        <v>4961</v>
      </c>
      <c r="O7" s="37">
        <f t="shared" si="0"/>
        <v>28400</v>
      </c>
      <c r="P7" s="37">
        <f t="shared" si="1"/>
        <v>15435</v>
      </c>
      <c r="Q7" s="37">
        <f t="shared" si="2"/>
        <v>6946</v>
      </c>
      <c r="R7" s="37">
        <f t="shared" si="3"/>
        <v>1285</v>
      </c>
      <c r="S7" s="37">
        <f t="shared" si="4"/>
        <v>1285</v>
      </c>
      <c r="T7" s="37">
        <f t="shared" si="5"/>
        <v>5281</v>
      </c>
      <c r="U7" s="37">
        <f t="shared" si="6"/>
        <v>30232</v>
      </c>
      <c r="V7" s="37"/>
      <c r="W7" s="37">
        <f t="shared" si="7"/>
        <v>3859</v>
      </c>
      <c r="X7" s="37">
        <f t="shared" si="8"/>
        <v>3859</v>
      </c>
      <c r="Y7" s="37">
        <f t="shared" si="9"/>
        <v>26373</v>
      </c>
      <c r="Z7" s="37" t="s">
        <v>706</v>
      </c>
    </row>
    <row r="8" spans="1:26" s="39" customFormat="1">
      <c r="A8" s="36">
        <f t="shared" ref="A8" si="10">A7+1</f>
        <v>4</v>
      </c>
      <c r="B8" s="37" t="s">
        <v>47</v>
      </c>
      <c r="C8" s="37" t="s">
        <v>59</v>
      </c>
      <c r="D8" s="37" t="s">
        <v>60</v>
      </c>
      <c r="E8" s="37" t="s">
        <v>61</v>
      </c>
      <c r="F8" s="38">
        <v>732201500445</v>
      </c>
      <c r="G8" s="38" t="s">
        <v>62</v>
      </c>
      <c r="H8" s="37">
        <v>31</v>
      </c>
      <c r="I8" s="37">
        <v>29</v>
      </c>
      <c r="J8" s="37">
        <v>14500</v>
      </c>
      <c r="K8" s="37">
        <v>6525</v>
      </c>
      <c r="L8" s="37">
        <v>1207</v>
      </c>
      <c r="M8" s="37">
        <v>1207</v>
      </c>
      <c r="N8" s="37">
        <v>4961</v>
      </c>
      <c r="O8" s="37">
        <f t="shared" si="0"/>
        <v>28400</v>
      </c>
      <c r="P8" s="37">
        <f t="shared" si="1"/>
        <v>13565</v>
      </c>
      <c r="Q8" s="37">
        <f t="shared" si="2"/>
        <v>6104</v>
      </c>
      <c r="R8" s="37">
        <f t="shared" si="3"/>
        <v>1129</v>
      </c>
      <c r="S8" s="37">
        <f t="shared" si="4"/>
        <v>1129</v>
      </c>
      <c r="T8" s="37">
        <f t="shared" si="5"/>
        <v>4641</v>
      </c>
      <c r="U8" s="37">
        <f t="shared" si="6"/>
        <v>26568</v>
      </c>
      <c r="V8" s="37"/>
      <c r="W8" s="37">
        <f t="shared" si="7"/>
        <v>3391</v>
      </c>
      <c r="X8" s="37">
        <f t="shared" si="8"/>
        <v>3391</v>
      </c>
      <c r="Y8" s="37">
        <f t="shared" si="9"/>
        <v>23177</v>
      </c>
      <c r="Z8" s="37" t="s">
        <v>706</v>
      </c>
    </row>
    <row r="9" spans="1:26" s="2" customFormat="1">
      <c r="A9" s="8">
        <v>5</v>
      </c>
      <c r="B9" s="5" t="s">
        <v>47</v>
      </c>
      <c r="C9" s="5" t="s">
        <v>63</v>
      </c>
      <c r="D9" s="5" t="s">
        <v>64</v>
      </c>
      <c r="E9" s="5"/>
      <c r="F9" s="7" t="s">
        <v>65</v>
      </c>
      <c r="G9" s="9" t="s">
        <v>66</v>
      </c>
      <c r="H9" s="5">
        <v>31</v>
      </c>
      <c r="I9" s="5">
        <v>13</v>
      </c>
      <c r="J9" s="5">
        <v>14500</v>
      </c>
      <c r="K9" s="5">
        <v>6525</v>
      </c>
      <c r="L9" s="5">
        <v>1207</v>
      </c>
      <c r="M9" s="5">
        <v>1207</v>
      </c>
      <c r="N9" s="5">
        <v>4961</v>
      </c>
      <c r="O9" s="5">
        <f t="shared" si="0"/>
        <v>28400</v>
      </c>
      <c r="P9" s="5">
        <f t="shared" si="1"/>
        <v>6081</v>
      </c>
      <c r="Q9" s="5">
        <f t="shared" si="2"/>
        <v>2736</v>
      </c>
      <c r="R9" s="5">
        <f t="shared" si="3"/>
        <v>506</v>
      </c>
      <c r="S9" s="5">
        <f t="shared" si="4"/>
        <v>506</v>
      </c>
      <c r="T9" s="5">
        <f t="shared" si="5"/>
        <v>2080</v>
      </c>
      <c r="U9" s="5">
        <f t="shared" si="6"/>
        <v>11909</v>
      </c>
      <c r="V9" s="5">
        <v>1500</v>
      </c>
      <c r="W9" s="5">
        <f t="shared" si="7"/>
        <v>1520</v>
      </c>
      <c r="X9" s="5">
        <f t="shared" si="8"/>
        <v>3020</v>
      </c>
      <c r="Y9" s="5">
        <f t="shared" si="9"/>
        <v>8889</v>
      </c>
      <c r="Z9" s="5" t="s">
        <v>709</v>
      </c>
    </row>
    <row r="10" spans="1:26" s="2" customFormat="1">
      <c r="A10" s="66" t="s">
        <v>17</v>
      </c>
      <c r="B10" s="66"/>
      <c r="C10" s="66"/>
      <c r="D10" s="66"/>
      <c r="E10" s="66"/>
      <c r="F10" s="66"/>
      <c r="G10" s="4"/>
      <c r="H10" s="4">
        <f t="shared" ref="H10:Y10" si="11">SUM(H5:H9)</f>
        <v>155</v>
      </c>
      <c r="I10" s="4">
        <f t="shared" si="11"/>
        <v>127</v>
      </c>
      <c r="J10" s="4">
        <f t="shared" si="11"/>
        <v>72500</v>
      </c>
      <c r="K10" s="4">
        <f t="shared" si="11"/>
        <v>32625</v>
      </c>
      <c r="L10" s="15">
        <f t="shared" si="11"/>
        <v>6035</v>
      </c>
      <c r="M10" s="15">
        <f t="shared" si="11"/>
        <v>6035</v>
      </c>
      <c r="N10" s="15">
        <f t="shared" si="11"/>
        <v>24805</v>
      </c>
      <c r="O10" s="4">
        <f t="shared" si="11"/>
        <v>142000</v>
      </c>
      <c r="P10" s="4">
        <f t="shared" si="11"/>
        <v>59404</v>
      </c>
      <c r="Q10" s="4">
        <f t="shared" si="11"/>
        <v>26731</v>
      </c>
      <c r="R10" s="17">
        <f t="shared" si="11"/>
        <v>4944</v>
      </c>
      <c r="S10" s="17">
        <f t="shared" si="11"/>
        <v>4944</v>
      </c>
      <c r="T10" s="17">
        <f t="shared" si="11"/>
        <v>20324</v>
      </c>
      <c r="U10" s="17">
        <f t="shared" si="11"/>
        <v>116347</v>
      </c>
      <c r="V10" s="17">
        <f t="shared" si="11"/>
        <v>1500</v>
      </c>
      <c r="W10" s="17">
        <f t="shared" si="11"/>
        <v>14851</v>
      </c>
      <c r="X10" s="17">
        <f t="shared" si="11"/>
        <v>16351</v>
      </c>
      <c r="Y10" s="17">
        <f t="shared" si="11"/>
        <v>99996</v>
      </c>
      <c r="Z10" s="4"/>
    </row>
  </sheetData>
  <mergeCells count="6">
    <mergeCell ref="A10:F10"/>
    <mergeCell ref="A1:Z1"/>
    <mergeCell ref="A2:I2"/>
    <mergeCell ref="O2:Z2"/>
    <mergeCell ref="A3:Z3"/>
    <mergeCell ref="J2:N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HK</vt:lpstr>
      <vt:lpstr>PCA</vt:lpstr>
      <vt:lpstr>SUP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Kapil Sharma</cp:lastModifiedBy>
  <cp:lastPrinted>2022-10-06T09:08:46Z</cp:lastPrinted>
  <dcterms:created xsi:type="dcterms:W3CDTF">2022-09-22T16:56:08Z</dcterms:created>
  <dcterms:modified xsi:type="dcterms:W3CDTF">2022-11-21T04:47:28Z</dcterms:modified>
</cp:coreProperties>
</file>